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Seurapisteet" sheetId="1" r:id="rId1"/>
    <sheet name="Henkilökohtaiset tulokset" sheetId="2" r:id="rId2"/>
    <sheet name="Taul3" sheetId="3" r:id="rId3"/>
  </sheets>
  <definedNames>
    <definedName name="_xlnm.Print_Area" localSheetId="0">'Seurapisteet'!$A$1:$L$42</definedName>
  </definedNames>
  <calcPr fullCalcOnLoad="1"/>
</workbook>
</file>

<file path=xl/sharedStrings.xml><?xml version="1.0" encoding="utf-8"?>
<sst xmlns="http://schemas.openxmlformats.org/spreadsheetml/2006/main" count="221" uniqueCount="140">
  <si>
    <t>Ajo</t>
  </si>
  <si>
    <t>Ilves</t>
  </si>
  <si>
    <t>Jyske</t>
  </si>
  <si>
    <t>Kiisto</t>
  </si>
  <si>
    <t>Oka</t>
  </si>
  <si>
    <t>Sisu</t>
  </si>
  <si>
    <t>Veli</t>
  </si>
  <si>
    <t>Verso</t>
  </si>
  <si>
    <t>Vilkas</t>
  </si>
  <si>
    <t>Kisa-
Toverit</t>
  </si>
  <si>
    <t>Tytöt 7 v.</t>
  </si>
  <si>
    <t>Pojat 7 v.</t>
  </si>
  <si>
    <t>Sarja</t>
  </si>
  <si>
    <t>Laji</t>
  </si>
  <si>
    <t>Tytöt 9 v.</t>
  </si>
  <si>
    <t>Pojat 9 v.</t>
  </si>
  <si>
    <t>Tytöt 11 v.</t>
  </si>
  <si>
    <t>Pojat 11 v.</t>
  </si>
  <si>
    <t>Tytöt 13 v.</t>
  </si>
  <si>
    <t>Pojat 13 v.</t>
  </si>
  <si>
    <t>Tytöt 15 v.</t>
  </si>
  <si>
    <t>Pojat 15 v.</t>
  </si>
  <si>
    <t>Tytöt 17 v.</t>
  </si>
  <si>
    <t>Pojat 17 v.</t>
  </si>
  <si>
    <t>Pituus</t>
  </si>
  <si>
    <t>Juoksu 200m</t>
  </si>
  <si>
    <t>Juoksu 300m</t>
  </si>
  <si>
    <t>Juoksu 400m</t>
  </si>
  <si>
    <t>Seurapisteet</t>
  </si>
  <si>
    <t>Sijoitus</t>
  </si>
  <si>
    <t>Pisteet yhteensä</t>
  </si>
  <si>
    <t>Kuula 2 kg</t>
  </si>
  <si>
    <t>Kuula 2,5 kg</t>
  </si>
  <si>
    <t>Kuula 3 kg</t>
  </si>
  <si>
    <t>Kuula 4 kg</t>
  </si>
  <si>
    <t>Kuula 5 kg</t>
  </si>
  <si>
    <t>Yht.</t>
  </si>
  <si>
    <t>- Henkilökohtaiset pisteet 6 parhaalle/laji: 7 - 5 - 4 - 3 - 2 - 1.</t>
  </si>
  <si>
    <t>- Mitallit 3-ottelun 3 parhaalle</t>
  </si>
  <si>
    <t>- Seurapisteet kahdelle parhaalle/seura. Kiertopalkinto.</t>
  </si>
  <si>
    <t>Nimi</t>
  </si>
  <si>
    <t>Kuula</t>
  </si>
  <si>
    <t>Sija</t>
  </si>
  <si>
    <t>Juoksu 200m/300m/400m</t>
  </si>
  <si>
    <t>Kokonaissijoitus</t>
  </si>
  <si>
    <t>T7</t>
  </si>
  <si>
    <t>Seura</t>
  </si>
  <si>
    <t>Ida Väisälä</t>
  </si>
  <si>
    <t>Alina Aaltonen</t>
  </si>
  <si>
    <t>T9</t>
  </si>
  <si>
    <t>Ea Vuori</t>
  </si>
  <si>
    <t>Kisa-Toverit</t>
  </si>
  <si>
    <t>Vilja Saarinen</t>
  </si>
  <si>
    <t>T11</t>
  </si>
  <si>
    <t>Silja Nieminen</t>
  </si>
  <si>
    <t>T13</t>
  </si>
  <si>
    <t>Vilma Rönkä</t>
  </si>
  <si>
    <t>Henna Puolakanaho</t>
  </si>
  <si>
    <t>P7</t>
  </si>
  <si>
    <t>Aku Ilomaa</t>
  </si>
  <si>
    <t>Joel Väisälä</t>
  </si>
  <si>
    <t>Aapo Ilomaa</t>
  </si>
  <si>
    <t>P9</t>
  </si>
  <si>
    <t>P11</t>
  </si>
  <si>
    <t>Topias Aaltonen</t>
  </si>
  <si>
    <t>P13</t>
  </si>
  <si>
    <t>Elias Aaltonen</t>
  </si>
  <si>
    <t>Mikko Purolinna</t>
  </si>
  <si>
    <t>Kokonaispisteet</t>
  </si>
  <si>
    <t>Joona Laisi</t>
  </si>
  <si>
    <t>Julius aaltonen</t>
  </si>
  <si>
    <t>Rasmus Rosenqvist</t>
  </si>
  <si>
    <t>Elias hopeakoski</t>
  </si>
  <si>
    <t>Joona Martikainen</t>
  </si>
  <si>
    <t>Miko Lampinen</t>
  </si>
  <si>
    <t>Kisa-toverit</t>
  </si>
  <si>
    <t>Markus Linnamäki</t>
  </si>
  <si>
    <t>Sakkeus Aaltonen</t>
  </si>
  <si>
    <t>Konsta Kallioinen</t>
  </si>
  <si>
    <t>Oliver Aiello</t>
  </si>
  <si>
    <t>Niilo Hjelt</t>
  </si>
  <si>
    <t>Kiira Seppänen</t>
  </si>
  <si>
    <t>Henriikka Alanko</t>
  </si>
  <si>
    <t>Tuuli Hjelt</t>
  </si>
  <si>
    <t>Senni Ruuskanen</t>
  </si>
  <si>
    <t>Lotta Honkanen</t>
  </si>
  <si>
    <t>Vilhelmiina Seppänen</t>
  </si>
  <si>
    <t>Ella Marjomaa</t>
  </si>
  <si>
    <t>Laura Linnanmäki</t>
  </si>
  <si>
    <t>T17</t>
  </si>
  <si>
    <t>Liinu Nummela</t>
  </si>
  <si>
    <t>Tiina Kääriäinen</t>
  </si>
  <si>
    <t>P15</t>
  </si>
  <si>
    <t>Lauri Ilola</t>
  </si>
  <si>
    <t>Anu Aarnio</t>
  </si>
  <si>
    <t>Oona Nyyssönen</t>
  </si>
  <si>
    <t>Niko Kemppi</t>
  </si>
  <si>
    <t>Joni Loikkanen</t>
  </si>
  <si>
    <t>Aatu Aarnio</t>
  </si>
  <si>
    <t>Miska Vihtamäki</t>
  </si>
  <si>
    <t>Tuomas Ruuskanen</t>
  </si>
  <si>
    <t>Antti Seppälä</t>
  </si>
  <si>
    <t>Joni Kemppi</t>
  </si>
  <si>
    <t>Juho Honkanen</t>
  </si>
  <si>
    <t>Tami Soisalo</t>
  </si>
  <si>
    <t>Aaron Bolström</t>
  </si>
  <si>
    <t>Aleksi Lumme</t>
  </si>
  <si>
    <t>Melissa Paajaste</t>
  </si>
  <si>
    <t>Nea Honkanen</t>
  </si>
  <si>
    <t>Siiri Seppälä</t>
  </si>
  <si>
    <t>Julianne Moberg</t>
  </si>
  <si>
    <t>Silja Seppänen</t>
  </si>
  <si>
    <t>Pisteet</t>
  </si>
  <si>
    <t>1,17,83</t>
  </si>
  <si>
    <t>Miko Martikainen</t>
  </si>
  <si>
    <t>1,21,46</t>
  </si>
  <si>
    <t>1,30,26</t>
  </si>
  <si>
    <t>1,08,08</t>
  </si>
  <si>
    <t>1,05,35</t>
  </si>
  <si>
    <t>1,01,78</t>
  </si>
  <si>
    <t>1,09,85</t>
  </si>
  <si>
    <t>1,14,97</t>
  </si>
  <si>
    <t>1,08,19</t>
  </si>
  <si>
    <t>loppusijoitus</t>
  </si>
  <si>
    <t>1,01,93</t>
  </si>
  <si>
    <t>1,14,07</t>
  </si>
  <si>
    <t>1,22,06</t>
  </si>
  <si>
    <t>1,03,95</t>
  </si>
  <si>
    <t>1,12,81</t>
  </si>
  <si>
    <t>1,09,16</t>
  </si>
  <si>
    <t>1,05,55</t>
  </si>
  <si>
    <t>1,04,35</t>
  </si>
  <si>
    <t>1,11,31</t>
  </si>
  <si>
    <t>1,10,11</t>
  </si>
  <si>
    <t>1,05,36</t>
  </si>
  <si>
    <t>1,03,17</t>
  </si>
  <si>
    <t>1,13,76</t>
  </si>
  <si>
    <t>1,12,80</t>
  </si>
  <si>
    <t>1,14,39</t>
  </si>
  <si>
    <t>1,22,13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</si>
</sst>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0" xfId="0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2" ySplit="2" topLeftCell="C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7" sqref="C37"/>
    </sheetView>
  </sheetViews>
  <sheetFormatPr defaultColWidth="9.140625" defaultRowHeight="12.75"/>
  <cols>
    <col min="1" max="1" width="9.7109375" style="0" bestFit="1" customWidth="1"/>
    <col min="2" max="2" width="12.28125" style="2" customWidth="1"/>
    <col min="3" max="6" width="6.7109375" style="1" customWidth="1"/>
    <col min="7" max="7" width="7.7109375" style="1" customWidth="1"/>
    <col min="8" max="12" width="6.7109375" style="1" customWidth="1"/>
    <col min="13" max="13" width="5.57421875" style="0" customWidth="1"/>
  </cols>
  <sheetData>
    <row r="1" spans="1:12" ht="15.75">
      <c r="A1" s="34" t="s">
        <v>12</v>
      </c>
      <c r="B1" s="32" t="s">
        <v>13</v>
      </c>
      <c r="C1" s="25" t="s">
        <v>28</v>
      </c>
      <c r="D1" s="26"/>
      <c r="E1" s="26"/>
      <c r="F1" s="26"/>
      <c r="G1" s="26"/>
      <c r="H1" s="26"/>
      <c r="I1" s="26"/>
      <c r="J1" s="26"/>
      <c r="K1" s="26"/>
      <c r="L1" s="27"/>
    </row>
    <row r="2" spans="1:13" ht="26.25" thickBot="1">
      <c r="A2" s="35"/>
      <c r="B2" s="33"/>
      <c r="C2" s="6" t="s">
        <v>0</v>
      </c>
      <c r="D2" s="6" t="s">
        <v>1</v>
      </c>
      <c r="E2" s="6" t="s">
        <v>2</v>
      </c>
      <c r="F2" s="6" t="s">
        <v>3</v>
      </c>
      <c r="G2" s="7" t="s">
        <v>9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13" t="s">
        <v>36</v>
      </c>
    </row>
    <row r="3" spans="1:13" ht="18" customHeight="1">
      <c r="A3" s="28" t="s">
        <v>10</v>
      </c>
      <c r="B3" s="10" t="s">
        <v>25</v>
      </c>
      <c r="C3" s="3"/>
      <c r="D3" s="3"/>
      <c r="E3" s="3"/>
      <c r="F3" s="3"/>
      <c r="G3" s="3"/>
      <c r="H3" s="3"/>
      <c r="I3" s="3"/>
      <c r="J3" s="3"/>
      <c r="K3" s="3"/>
      <c r="L3" s="3">
        <v>12</v>
      </c>
      <c r="M3" s="16">
        <f>SUM(C3:L3)</f>
        <v>12</v>
      </c>
    </row>
    <row r="4" spans="1:13" ht="18" customHeight="1">
      <c r="A4" s="29"/>
      <c r="B4" s="10" t="s">
        <v>24</v>
      </c>
      <c r="C4" s="4"/>
      <c r="D4" s="4"/>
      <c r="E4" s="4"/>
      <c r="F4" s="4"/>
      <c r="G4" s="4"/>
      <c r="H4" s="4"/>
      <c r="I4" s="4"/>
      <c r="J4" s="4"/>
      <c r="K4" s="4"/>
      <c r="L4" s="4">
        <v>12</v>
      </c>
      <c r="M4" s="16">
        <f aca="true" t="shared" si="0" ref="M4:M36">SUM(C4:L4)</f>
        <v>12</v>
      </c>
    </row>
    <row r="5" spans="1:13" ht="18" customHeight="1">
      <c r="A5" s="29" t="s">
        <v>11</v>
      </c>
      <c r="B5" s="9" t="s">
        <v>25</v>
      </c>
      <c r="C5" s="3">
        <v>7</v>
      </c>
      <c r="D5" s="3">
        <v>5</v>
      </c>
      <c r="E5" s="3"/>
      <c r="F5" s="3"/>
      <c r="G5" s="3"/>
      <c r="H5" s="3"/>
      <c r="I5" s="3"/>
      <c r="J5" s="3"/>
      <c r="K5" s="3">
        <v>6</v>
      </c>
      <c r="L5" s="3">
        <v>3</v>
      </c>
      <c r="M5" s="16">
        <f t="shared" si="0"/>
        <v>21</v>
      </c>
    </row>
    <row r="6" spans="1:13" ht="18" customHeight="1">
      <c r="A6" s="29"/>
      <c r="B6" s="10" t="s">
        <v>24</v>
      </c>
      <c r="C6" s="3">
        <v>5</v>
      </c>
      <c r="D6" s="3">
        <v>7</v>
      </c>
      <c r="E6" s="3"/>
      <c r="F6" s="3"/>
      <c r="G6" s="3"/>
      <c r="H6" s="3"/>
      <c r="I6" s="3"/>
      <c r="J6" s="3"/>
      <c r="K6" s="3">
        <v>6</v>
      </c>
      <c r="L6" s="3">
        <v>3</v>
      </c>
      <c r="M6" s="16">
        <f t="shared" si="0"/>
        <v>21</v>
      </c>
    </row>
    <row r="7" spans="1:13" ht="18" customHeight="1">
      <c r="A7" s="29" t="s">
        <v>14</v>
      </c>
      <c r="B7" s="9" t="s">
        <v>26</v>
      </c>
      <c r="C7" s="3"/>
      <c r="D7" s="3"/>
      <c r="E7" s="3"/>
      <c r="F7" s="3"/>
      <c r="G7" s="3">
        <v>1</v>
      </c>
      <c r="H7" s="3"/>
      <c r="I7" s="3"/>
      <c r="J7" s="3">
        <v>7</v>
      </c>
      <c r="K7" s="3">
        <v>8</v>
      </c>
      <c r="L7" s="3">
        <v>6</v>
      </c>
      <c r="M7" s="16">
        <f t="shared" si="0"/>
        <v>22</v>
      </c>
    </row>
    <row r="8" spans="1:13" ht="18" customHeight="1">
      <c r="A8" s="29"/>
      <c r="B8" s="10" t="s">
        <v>24</v>
      </c>
      <c r="C8" s="3"/>
      <c r="D8" s="3"/>
      <c r="E8" s="3"/>
      <c r="F8" s="3"/>
      <c r="G8" s="3">
        <v>4</v>
      </c>
      <c r="H8" s="3"/>
      <c r="I8" s="3"/>
      <c r="J8" s="3">
        <v>9</v>
      </c>
      <c r="K8" s="3">
        <v>5</v>
      </c>
      <c r="L8" s="3">
        <v>4</v>
      </c>
      <c r="M8" s="16">
        <f t="shared" si="0"/>
        <v>22</v>
      </c>
    </row>
    <row r="9" spans="1:13" ht="18" customHeight="1">
      <c r="A9" s="29"/>
      <c r="B9" s="9" t="s">
        <v>31</v>
      </c>
      <c r="C9" s="3"/>
      <c r="D9" s="3"/>
      <c r="E9" s="3"/>
      <c r="F9" s="3"/>
      <c r="G9" s="1">
        <v>5</v>
      </c>
      <c r="K9" s="1">
        <v>11</v>
      </c>
      <c r="L9" s="1">
        <v>5</v>
      </c>
      <c r="M9" s="16">
        <f t="shared" si="0"/>
        <v>21</v>
      </c>
    </row>
    <row r="10" spans="1:13" ht="18" customHeight="1">
      <c r="A10" s="29" t="s">
        <v>15</v>
      </c>
      <c r="B10" s="9" t="s">
        <v>26</v>
      </c>
      <c r="C10" s="3"/>
      <c r="D10" s="3">
        <v>7</v>
      </c>
      <c r="E10" s="3"/>
      <c r="F10" s="3"/>
      <c r="G10" s="3"/>
      <c r="H10" s="3"/>
      <c r="I10" s="3"/>
      <c r="J10" s="3">
        <v>2</v>
      </c>
      <c r="K10" s="3">
        <v>8</v>
      </c>
      <c r="L10" s="3">
        <v>5</v>
      </c>
      <c r="M10" s="16">
        <f t="shared" si="0"/>
        <v>22</v>
      </c>
    </row>
    <row r="11" spans="1:13" ht="18" customHeight="1">
      <c r="A11" s="29"/>
      <c r="B11" s="10" t="s">
        <v>24</v>
      </c>
      <c r="C11" s="3"/>
      <c r="D11" s="3">
        <v>7</v>
      </c>
      <c r="E11" s="3"/>
      <c r="F11" s="3"/>
      <c r="G11" s="3">
        <v>5</v>
      </c>
      <c r="H11" s="3"/>
      <c r="I11" s="3"/>
      <c r="J11" s="3">
        <v>1</v>
      </c>
      <c r="K11" s="3">
        <v>6</v>
      </c>
      <c r="L11" s="3">
        <v>3</v>
      </c>
      <c r="M11" s="16">
        <f t="shared" si="0"/>
        <v>22</v>
      </c>
    </row>
    <row r="12" spans="1:13" ht="18" customHeight="1">
      <c r="A12" s="29"/>
      <c r="B12" s="9" t="s">
        <v>31</v>
      </c>
      <c r="C12" s="3"/>
      <c r="D12" s="3">
        <v>3</v>
      </c>
      <c r="E12" s="3"/>
      <c r="F12" s="3"/>
      <c r="G12" s="3">
        <v>7</v>
      </c>
      <c r="H12" s="3"/>
      <c r="I12" s="3"/>
      <c r="J12" s="3">
        <v>5</v>
      </c>
      <c r="K12" s="3">
        <v>1</v>
      </c>
      <c r="L12" s="3">
        <v>6</v>
      </c>
      <c r="M12" s="16">
        <f>SUM(C12:L12)</f>
        <v>22</v>
      </c>
    </row>
    <row r="13" spans="1:13" ht="18" customHeight="1">
      <c r="A13" s="29" t="s">
        <v>16</v>
      </c>
      <c r="B13" s="9" t="s">
        <v>26</v>
      </c>
      <c r="C13" s="3"/>
      <c r="D13" s="3"/>
      <c r="E13" s="3"/>
      <c r="F13" s="3"/>
      <c r="G13" s="3"/>
      <c r="H13" s="3"/>
      <c r="I13" s="3"/>
      <c r="J13" s="3"/>
      <c r="K13" s="3"/>
      <c r="L13" s="3">
        <v>12</v>
      </c>
      <c r="M13" s="16">
        <f t="shared" si="0"/>
        <v>12</v>
      </c>
    </row>
    <row r="14" spans="1:13" ht="18" customHeight="1">
      <c r="A14" s="29"/>
      <c r="B14" s="10" t="s">
        <v>24</v>
      </c>
      <c r="C14" s="3"/>
      <c r="D14" s="3"/>
      <c r="E14" s="3"/>
      <c r="F14" s="3"/>
      <c r="G14" s="3"/>
      <c r="H14" s="3"/>
      <c r="I14" s="3"/>
      <c r="J14" s="3"/>
      <c r="K14" s="3">
        <v>7</v>
      </c>
      <c r="L14" s="3">
        <v>12</v>
      </c>
      <c r="M14" s="16">
        <f t="shared" si="0"/>
        <v>19</v>
      </c>
    </row>
    <row r="15" spans="1:13" ht="18" customHeight="1">
      <c r="A15" s="29"/>
      <c r="B15" s="9" t="s">
        <v>31</v>
      </c>
      <c r="C15" s="3"/>
      <c r="D15" s="3"/>
      <c r="E15" s="3"/>
      <c r="F15" s="3"/>
      <c r="G15" s="3"/>
      <c r="H15" s="3"/>
      <c r="I15" s="3"/>
      <c r="J15" s="3"/>
      <c r="K15" s="3">
        <v>7</v>
      </c>
      <c r="L15" s="3">
        <v>12</v>
      </c>
      <c r="M15" s="16">
        <f t="shared" si="0"/>
        <v>19</v>
      </c>
    </row>
    <row r="16" spans="1:13" ht="18" customHeight="1">
      <c r="A16" s="29" t="s">
        <v>17</v>
      </c>
      <c r="B16" s="9" t="s">
        <v>26</v>
      </c>
      <c r="C16" s="3"/>
      <c r="D16" s="3">
        <v>10</v>
      </c>
      <c r="E16" s="3"/>
      <c r="F16" s="3"/>
      <c r="G16" s="3"/>
      <c r="H16" s="3"/>
      <c r="I16" s="3"/>
      <c r="J16" s="3"/>
      <c r="K16" s="3">
        <v>9</v>
      </c>
      <c r="L16" s="3">
        <v>1</v>
      </c>
      <c r="M16" s="16">
        <f t="shared" si="0"/>
        <v>20</v>
      </c>
    </row>
    <row r="17" spans="1:13" ht="18" customHeight="1">
      <c r="A17" s="29"/>
      <c r="B17" s="10" t="s">
        <v>24</v>
      </c>
      <c r="C17" s="3"/>
      <c r="D17" s="3">
        <v>8</v>
      </c>
      <c r="E17" s="3"/>
      <c r="F17" s="3"/>
      <c r="G17" s="3"/>
      <c r="H17" s="3"/>
      <c r="I17" s="3"/>
      <c r="J17" s="3"/>
      <c r="K17" s="3">
        <v>11</v>
      </c>
      <c r="L17" s="3">
        <v>2</v>
      </c>
      <c r="M17" s="16">
        <f t="shared" si="0"/>
        <v>21</v>
      </c>
    </row>
    <row r="18" spans="1:13" ht="18" customHeight="1">
      <c r="A18" s="29"/>
      <c r="B18" s="9" t="s">
        <v>32</v>
      </c>
      <c r="C18" s="3"/>
      <c r="D18" s="3">
        <v>9</v>
      </c>
      <c r="E18" s="3"/>
      <c r="F18" s="3"/>
      <c r="G18" s="3"/>
      <c r="H18" s="3"/>
      <c r="I18" s="3"/>
      <c r="J18" s="3">
        <v>3</v>
      </c>
      <c r="K18" s="3">
        <v>9</v>
      </c>
      <c r="L18" s="3">
        <v>1</v>
      </c>
      <c r="M18" s="16">
        <f t="shared" si="0"/>
        <v>22</v>
      </c>
    </row>
    <row r="19" spans="1:13" ht="18" customHeight="1">
      <c r="A19" s="29" t="s">
        <v>18</v>
      </c>
      <c r="B19" s="9" t="s">
        <v>26</v>
      </c>
      <c r="C19" s="3">
        <v>5</v>
      </c>
      <c r="D19" s="3"/>
      <c r="E19" s="3"/>
      <c r="F19" s="3"/>
      <c r="G19" s="3"/>
      <c r="H19" s="3"/>
      <c r="I19" s="3"/>
      <c r="J19" s="3"/>
      <c r="K19" s="3">
        <v>4</v>
      </c>
      <c r="L19" s="3">
        <v>10</v>
      </c>
      <c r="M19" s="16">
        <f t="shared" si="0"/>
        <v>19</v>
      </c>
    </row>
    <row r="20" spans="1:13" ht="18" customHeight="1">
      <c r="A20" s="29"/>
      <c r="B20" s="10" t="s">
        <v>24</v>
      </c>
      <c r="C20" s="3">
        <v>5</v>
      </c>
      <c r="D20" s="3"/>
      <c r="E20" s="3"/>
      <c r="F20" s="3"/>
      <c r="G20" s="3"/>
      <c r="H20" s="3"/>
      <c r="I20" s="3"/>
      <c r="J20" s="3"/>
      <c r="K20" s="3">
        <v>4</v>
      </c>
      <c r="L20" s="3">
        <v>10</v>
      </c>
      <c r="M20" s="16">
        <f t="shared" si="0"/>
        <v>19</v>
      </c>
    </row>
    <row r="21" spans="1:13" ht="18" customHeight="1">
      <c r="A21" s="29"/>
      <c r="B21" s="9" t="s">
        <v>32</v>
      </c>
      <c r="C21" s="3">
        <v>4</v>
      </c>
      <c r="D21" s="3"/>
      <c r="E21" s="3"/>
      <c r="F21" s="3"/>
      <c r="G21" s="3"/>
      <c r="H21" s="3"/>
      <c r="I21" s="3"/>
      <c r="J21" s="3"/>
      <c r="K21" s="3">
        <v>3</v>
      </c>
      <c r="L21" s="3">
        <v>12</v>
      </c>
      <c r="M21" s="16">
        <f t="shared" si="0"/>
        <v>19</v>
      </c>
    </row>
    <row r="22" spans="1:13" ht="18" customHeight="1">
      <c r="A22" s="29" t="s">
        <v>19</v>
      </c>
      <c r="B22" s="9" t="s">
        <v>26</v>
      </c>
      <c r="C22" s="3"/>
      <c r="D22" s="3"/>
      <c r="E22" s="3"/>
      <c r="F22" s="3"/>
      <c r="G22" s="3"/>
      <c r="H22" s="3"/>
      <c r="I22" s="3"/>
      <c r="J22" s="3"/>
      <c r="K22" s="3">
        <v>12</v>
      </c>
      <c r="L22" s="3">
        <v>4</v>
      </c>
      <c r="M22" s="16">
        <f t="shared" si="0"/>
        <v>16</v>
      </c>
    </row>
    <row r="23" spans="1:13" ht="18" customHeight="1">
      <c r="A23" s="29"/>
      <c r="B23" s="10" t="s">
        <v>24</v>
      </c>
      <c r="C23" s="3"/>
      <c r="D23" s="3"/>
      <c r="E23" s="3"/>
      <c r="F23" s="3"/>
      <c r="G23" s="3"/>
      <c r="H23" s="3"/>
      <c r="I23" s="3"/>
      <c r="J23" s="3"/>
      <c r="K23" s="3">
        <v>12</v>
      </c>
      <c r="L23" s="3">
        <v>4</v>
      </c>
      <c r="M23" s="16">
        <f t="shared" si="0"/>
        <v>16</v>
      </c>
    </row>
    <row r="24" spans="1:13" ht="18" customHeight="1">
      <c r="A24" s="29"/>
      <c r="B24" s="9" t="s">
        <v>33</v>
      </c>
      <c r="C24" s="3"/>
      <c r="D24" s="3"/>
      <c r="E24" s="3"/>
      <c r="F24" s="3"/>
      <c r="G24" s="3"/>
      <c r="H24" s="3"/>
      <c r="I24" s="3"/>
      <c r="J24" s="3"/>
      <c r="K24" s="3">
        <v>11</v>
      </c>
      <c r="L24" s="3">
        <v>5</v>
      </c>
      <c r="M24" s="16">
        <f t="shared" si="0"/>
        <v>16</v>
      </c>
    </row>
    <row r="25" spans="1:13" ht="18" customHeight="1">
      <c r="A25" s="29" t="s">
        <v>20</v>
      </c>
      <c r="B25" s="9" t="s">
        <v>27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16">
        <f t="shared" si="0"/>
        <v>0</v>
      </c>
    </row>
    <row r="26" spans="1:13" ht="18" customHeight="1">
      <c r="A26" s="29"/>
      <c r="B26" s="10" t="s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16">
        <f t="shared" si="0"/>
        <v>0</v>
      </c>
    </row>
    <row r="27" spans="1:13" ht="18" customHeight="1">
      <c r="A27" s="29"/>
      <c r="B27" s="9" t="s">
        <v>33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16">
        <f t="shared" si="0"/>
        <v>0</v>
      </c>
    </row>
    <row r="28" spans="1:13" ht="18" customHeight="1">
      <c r="A28" s="29" t="s">
        <v>21</v>
      </c>
      <c r="B28" s="9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>
        <v>12</v>
      </c>
      <c r="M28" s="16">
        <f t="shared" si="0"/>
        <v>12</v>
      </c>
    </row>
    <row r="29" spans="1:13" ht="18" customHeight="1">
      <c r="A29" s="29"/>
      <c r="B29" s="10" t="s">
        <v>24</v>
      </c>
      <c r="C29" s="3"/>
      <c r="D29" s="3"/>
      <c r="E29" s="3"/>
      <c r="F29" s="3"/>
      <c r="G29" s="3"/>
      <c r="H29" s="3"/>
      <c r="I29" s="3"/>
      <c r="J29" s="3"/>
      <c r="K29" s="3"/>
      <c r="L29" s="3">
        <v>12</v>
      </c>
      <c r="M29" s="16">
        <f t="shared" si="0"/>
        <v>12</v>
      </c>
    </row>
    <row r="30" spans="1:13" ht="18" customHeight="1">
      <c r="A30" s="29"/>
      <c r="B30" s="9" t="s">
        <v>34</v>
      </c>
      <c r="C30" s="3"/>
      <c r="D30" s="3"/>
      <c r="E30" s="3"/>
      <c r="F30" s="3"/>
      <c r="G30" s="3"/>
      <c r="H30" s="3"/>
      <c r="I30" s="3"/>
      <c r="J30" s="3"/>
      <c r="K30" s="3"/>
      <c r="L30" s="3">
        <v>12</v>
      </c>
      <c r="M30" s="16">
        <f t="shared" si="0"/>
        <v>12</v>
      </c>
    </row>
    <row r="31" spans="1:13" ht="18" customHeight="1">
      <c r="A31" s="29" t="s">
        <v>22</v>
      </c>
      <c r="B31" s="9" t="s">
        <v>27</v>
      </c>
      <c r="C31" s="3">
        <v>7</v>
      </c>
      <c r="D31" s="3"/>
      <c r="E31" s="3"/>
      <c r="F31" s="3"/>
      <c r="G31" s="3"/>
      <c r="H31" s="3"/>
      <c r="I31" s="3"/>
      <c r="J31" s="3"/>
      <c r="K31" s="3"/>
      <c r="L31" s="3">
        <v>5</v>
      </c>
      <c r="M31" s="16">
        <f t="shared" si="0"/>
        <v>12</v>
      </c>
    </row>
    <row r="32" spans="1:13" ht="18" customHeight="1">
      <c r="A32" s="29"/>
      <c r="B32" s="10" t="s">
        <v>24</v>
      </c>
      <c r="C32" s="3">
        <v>7</v>
      </c>
      <c r="D32" s="3"/>
      <c r="E32" s="3"/>
      <c r="F32" s="3"/>
      <c r="G32" s="3"/>
      <c r="H32" s="3"/>
      <c r="I32" s="3"/>
      <c r="J32" s="3"/>
      <c r="K32" s="3"/>
      <c r="L32" s="3">
        <v>5</v>
      </c>
      <c r="M32" s="16">
        <f t="shared" si="0"/>
        <v>12</v>
      </c>
    </row>
    <row r="33" spans="1:13" ht="18" customHeight="1">
      <c r="A33" s="29"/>
      <c r="B33" s="9" t="s">
        <v>33</v>
      </c>
      <c r="C33" s="3">
        <v>7</v>
      </c>
      <c r="D33" s="3"/>
      <c r="E33" s="3"/>
      <c r="F33" s="3"/>
      <c r="G33" s="3"/>
      <c r="H33" s="3"/>
      <c r="I33" s="3"/>
      <c r="J33" s="3"/>
      <c r="K33" s="3"/>
      <c r="L33" s="3">
        <v>5</v>
      </c>
      <c r="M33" s="16">
        <f t="shared" si="0"/>
        <v>12</v>
      </c>
    </row>
    <row r="34" spans="1:13" ht="18" customHeight="1">
      <c r="A34" s="29" t="s">
        <v>23</v>
      </c>
      <c r="B34" s="9" t="s">
        <v>27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6">
        <f t="shared" si="0"/>
        <v>0</v>
      </c>
    </row>
    <row r="35" spans="1:13" ht="18" customHeight="1">
      <c r="A35" s="29"/>
      <c r="B35" s="10" t="s">
        <v>24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16">
        <f t="shared" si="0"/>
        <v>0</v>
      </c>
    </row>
    <row r="36" spans="1:13" ht="18" customHeight="1" thickBot="1">
      <c r="A36" s="36"/>
      <c r="B36" s="9" t="s">
        <v>35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17">
        <f t="shared" si="0"/>
        <v>0</v>
      </c>
    </row>
    <row r="37" spans="1:13" ht="19.5" customHeight="1">
      <c r="A37" s="30" t="s">
        <v>30</v>
      </c>
      <c r="B37" s="31"/>
      <c r="C37" s="14">
        <f>SUM(C3:C36)</f>
        <v>47</v>
      </c>
      <c r="D37" s="14">
        <f aca="true" t="shared" si="1" ref="D37:L37">SUM(D3:D36)</f>
        <v>56</v>
      </c>
      <c r="E37" s="14">
        <f t="shared" si="1"/>
        <v>0</v>
      </c>
      <c r="F37" s="14">
        <f t="shared" si="1"/>
        <v>0</v>
      </c>
      <c r="G37" s="14">
        <f t="shared" si="1"/>
        <v>22</v>
      </c>
      <c r="H37" s="14">
        <f t="shared" si="1"/>
        <v>0</v>
      </c>
      <c r="I37" s="14">
        <f t="shared" si="1"/>
        <v>0</v>
      </c>
      <c r="J37" s="14">
        <f t="shared" si="1"/>
        <v>27</v>
      </c>
      <c r="K37" s="14">
        <f t="shared" si="1"/>
        <v>140</v>
      </c>
      <c r="L37" s="14">
        <f t="shared" si="1"/>
        <v>195</v>
      </c>
      <c r="M37" s="16">
        <f>SUM(M3:M36)</f>
        <v>487</v>
      </c>
    </row>
    <row r="38" spans="1:12" ht="20.25" customHeight="1">
      <c r="A38" s="24" t="s">
        <v>29</v>
      </c>
      <c r="B38" s="24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12.75">
      <c r="A40" s="8" t="s">
        <v>37</v>
      </c>
    </row>
    <row r="41" ht="12.75">
      <c r="A41" s="8" t="s">
        <v>38</v>
      </c>
    </row>
    <row r="42" ht="12.75">
      <c r="A42" s="8" t="s">
        <v>39</v>
      </c>
    </row>
  </sheetData>
  <sheetProtection/>
  <mergeCells count="17">
    <mergeCell ref="A28:A30"/>
    <mergeCell ref="A31:A33"/>
    <mergeCell ref="A34:A36"/>
    <mergeCell ref="A16:A18"/>
    <mergeCell ref="A19:A21"/>
    <mergeCell ref="A22:A24"/>
    <mergeCell ref="A25:A27"/>
    <mergeCell ref="A38:B38"/>
    <mergeCell ref="C1:L1"/>
    <mergeCell ref="A3:A4"/>
    <mergeCell ref="A5:A6"/>
    <mergeCell ref="A37:B37"/>
    <mergeCell ref="A7:A9"/>
    <mergeCell ref="A10:A12"/>
    <mergeCell ref="B1:B2"/>
    <mergeCell ref="A1:A2"/>
    <mergeCell ref="A13:A15"/>
  </mergeCells>
  <conditionalFormatting sqref="M3:M37 C37:L39">
    <cfRule type="cellIs" priority="1" dxfId="0" operator="lessThanOrEqual" stopIfTrue="1">
      <formula>0</formula>
    </cfRule>
  </conditionalFormatting>
  <printOptions/>
  <pageMargins left="0.7874015748031497" right="0.3937007874015748" top="0.89" bottom="0.47" header="0.5118110236220472" footer="0.18"/>
  <pageSetup horizontalDpi="600" verticalDpi="600" orientation="portrait" paperSize="9" r:id="rId1"/>
  <headerFooter alignWithMargins="0">
    <oddHeader>&amp;L&amp;"Arial,Lihavoitu"&amp;12Mäntsälän Urheilijat&amp;C&amp;"Arial,Lihavoitu"&amp;16Kyläseuraottelu&amp;R&amp;"Arial,Lihavoitu"&amp;12 2012</oddHeader>
    <oddFooter>&amp;L&amp;F/&amp;D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pane ySplit="1" topLeftCell="A25" activePane="bottomLeft" state="frozen"/>
      <selection pane="topLeft" activeCell="A1" sqref="A1"/>
      <selection pane="bottomLeft" activeCell="M53" sqref="M53"/>
    </sheetView>
  </sheetViews>
  <sheetFormatPr defaultColWidth="9.140625" defaultRowHeight="12.75"/>
  <cols>
    <col min="1" max="1" width="7.00390625" style="0" customWidth="1"/>
    <col min="2" max="3" width="11.421875" style="1" customWidth="1"/>
    <col min="4" max="4" width="18.140625" style="0" customWidth="1"/>
    <col min="5" max="5" width="12.140625" style="0" customWidth="1"/>
    <col min="6" max="6" width="14.421875" style="0" customWidth="1"/>
    <col min="7" max="7" width="7.57421875" style="1" customWidth="1"/>
    <col min="8" max="8" width="22.28125" style="19" customWidth="1"/>
    <col min="9" max="9" width="7.7109375" style="1" customWidth="1"/>
    <col min="10" max="10" width="12.8515625" style="0" customWidth="1"/>
    <col min="11" max="11" width="7.7109375" style="1" customWidth="1"/>
  </cols>
  <sheetData>
    <row r="1" spans="1:13" s="18" customFormat="1" ht="31.5">
      <c r="A1" s="18" t="s">
        <v>12</v>
      </c>
      <c r="B1" s="22" t="s">
        <v>44</v>
      </c>
      <c r="C1" s="22" t="s">
        <v>68</v>
      </c>
      <c r="D1" s="18" t="s">
        <v>40</v>
      </c>
      <c r="E1" s="18" t="s">
        <v>46</v>
      </c>
      <c r="F1" s="18" t="s">
        <v>41</v>
      </c>
      <c r="G1" s="20" t="s">
        <v>42</v>
      </c>
      <c r="H1" s="21" t="s">
        <v>43</v>
      </c>
      <c r="I1" s="20" t="s">
        <v>42</v>
      </c>
      <c r="J1" s="18" t="s">
        <v>24</v>
      </c>
      <c r="K1" s="20" t="s">
        <v>42</v>
      </c>
      <c r="L1" s="18" t="s">
        <v>112</v>
      </c>
      <c r="M1" s="18" t="s">
        <v>123</v>
      </c>
    </row>
    <row r="2" ht="12.75">
      <c r="D2" s="23"/>
    </row>
    <row r="3" spans="1:13" ht="12.75">
      <c r="A3" t="s">
        <v>45</v>
      </c>
      <c r="D3" t="s">
        <v>81</v>
      </c>
      <c r="E3" t="s">
        <v>8</v>
      </c>
      <c r="H3" s="19">
        <v>54.45</v>
      </c>
      <c r="I3" s="1">
        <v>2</v>
      </c>
      <c r="J3">
        <v>1.73</v>
      </c>
      <c r="K3" s="1">
        <v>2</v>
      </c>
      <c r="L3">
        <f>5+5</f>
        <v>10</v>
      </c>
      <c r="M3">
        <v>2</v>
      </c>
    </row>
    <row r="4" spans="4:13" ht="12.75">
      <c r="D4" t="s">
        <v>47</v>
      </c>
      <c r="E4" t="s">
        <v>8</v>
      </c>
      <c r="H4" s="19">
        <v>49.07</v>
      </c>
      <c r="I4" s="1">
        <v>1</v>
      </c>
      <c r="J4">
        <v>2</v>
      </c>
      <c r="K4" s="1">
        <v>1</v>
      </c>
      <c r="L4">
        <f>7+7</f>
        <v>14</v>
      </c>
      <c r="M4">
        <v>1</v>
      </c>
    </row>
    <row r="6" spans="1:13" ht="12.75">
      <c r="A6" t="s">
        <v>49</v>
      </c>
      <c r="D6" t="s">
        <v>85</v>
      </c>
      <c r="E6" t="s">
        <v>7</v>
      </c>
      <c r="F6">
        <v>4.46</v>
      </c>
      <c r="G6" s="1">
        <v>3</v>
      </c>
      <c r="H6" s="19" t="s">
        <v>118</v>
      </c>
      <c r="I6" s="1">
        <v>4</v>
      </c>
      <c r="J6">
        <v>2.79</v>
      </c>
      <c r="K6" s="1">
        <v>5</v>
      </c>
      <c r="L6">
        <f>2+4+3</f>
        <v>9</v>
      </c>
      <c r="M6">
        <v>4</v>
      </c>
    </row>
    <row r="7" spans="4:13" ht="12.75">
      <c r="D7" t="s">
        <v>86</v>
      </c>
      <c r="E7" t="s">
        <v>8</v>
      </c>
      <c r="F7">
        <v>4.08</v>
      </c>
      <c r="G7" s="1">
        <v>5</v>
      </c>
      <c r="H7" s="19" t="s">
        <v>119</v>
      </c>
      <c r="I7" s="1">
        <v>3</v>
      </c>
      <c r="J7">
        <v>2.75</v>
      </c>
      <c r="K7" s="1">
        <v>6</v>
      </c>
      <c r="L7">
        <f>1+2+4</f>
        <v>7</v>
      </c>
      <c r="M7">
        <v>6</v>
      </c>
    </row>
    <row r="8" spans="4:13" ht="12.75">
      <c r="D8" t="s">
        <v>87</v>
      </c>
      <c r="E8" t="s">
        <v>8</v>
      </c>
      <c r="F8">
        <v>3.62</v>
      </c>
      <c r="G8" s="1">
        <v>7</v>
      </c>
      <c r="H8" s="19" t="s">
        <v>120</v>
      </c>
      <c r="I8" s="1">
        <v>7</v>
      </c>
      <c r="J8">
        <v>2.49</v>
      </c>
      <c r="K8" s="1">
        <v>7</v>
      </c>
      <c r="L8">
        <f>0+0+0</f>
        <v>0</v>
      </c>
      <c r="M8">
        <v>8</v>
      </c>
    </row>
    <row r="9" spans="4:13" ht="12.75">
      <c r="D9" t="s">
        <v>48</v>
      </c>
      <c r="E9" t="s">
        <v>8</v>
      </c>
      <c r="F9">
        <v>3.4</v>
      </c>
      <c r="G9" s="1">
        <v>6</v>
      </c>
      <c r="H9" s="19" t="s">
        <v>115</v>
      </c>
      <c r="I9" s="1">
        <v>9</v>
      </c>
      <c r="J9">
        <v>2.17</v>
      </c>
      <c r="K9" s="1">
        <v>9</v>
      </c>
      <c r="L9">
        <f>0+1+0</f>
        <v>1</v>
      </c>
      <c r="M9">
        <v>7</v>
      </c>
    </row>
    <row r="10" spans="4:13" ht="12.75">
      <c r="D10" t="s">
        <v>82</v>
      </c>
      <c r="E10" t="s">
        <v>8</v>
      </c>
      <c r="F10">
        <v>2.44</v>
      </c>
      <c r="G10" s="1">
        <v>10</v>
      </c>
      <c r="H10" s="19" t="s">
        <v>116</v>
      </c>
      <c r="I10" s="1">
        <v>10</v>
      </c>
      <c r="J10">
        <v>1.3</v>
      </c>
      <c r="K10" s="1">
        <v>10</v>
      </c>
      <c r="L10">
        <f>0+0+0</f>
        <v>0</v>
      </c>
      <c r="M10">
        <v>10</v>
      </c>
    </row>
    <row r="11" spans="4:13" ht="12.75">
      <c r="D11" t="s">
        <v>83</v>
      </c>
      <c r="E11" t="s">
        <v>8</v>
      </c>
      <c r="F11">
        <v>4.28</v>
      </c>
      <c r="G11" s="1">
        <v>4</v>
      </c>
      <c r="H11" s="19" t="s">
        <v>117</v>
      </c>
      <c r="I11" s="1">
        <v>5</v>
      </c>
      <c r="J11">
        <v>2.81</v>
      </c>
      <c r="K11" s="1">
        <v>4</v>
      </c>
      <c r="L11">
        <f>3+3+2</f>
        <v>8</v>
      </c>
      <c r="M11">
        <v>5</v>
      </c>
    </row>
    <row r="12" spans="4:13" ht="12.75">
      <c r="D12" t="s">
        <v>84</v>
      </c>
      <c r="E12" t="s">
        <v>7</v>
      </c>
      <c r="F12">
        <v>5.29</v>
      </c>
      <c r="G12" s="1">
        <v>1</v>
      </c>
      <c r="H12" s="19">
        <v>59.56</v>
      </c>
      <c r="I12" s="1">
        <v>2</v>
      </c>
      <c r="J12">
        <v>3.4</v>
      </c>
      <c r="K12" s="1">
        <v>2</v>
      </c>
      <c r="L12">
        <f>5+7+5</f>
        <v>17</v>
      </c>
      <c r="M12">
        <v>1</v>
      </c>
    </row>
    <row r="13" spans="4:13" ht="12.75">
      <c r="D13" t="s">
        <v>88</v>
      </c>
      <c r="E13" t="s">
        <v>7</v>
      </c>
      <c r="F13">
        <v>3.75</v>
      </c>
      <c r="G13" s="1">
        <v>8</v>
      </c>
      <c r="H13" s="19" t="s">
        <v>121</v>
      </c>
      <c r="I13" s="1">
        <v>8</v>
      </c>
      <c r="J13">
        <v>2.26</v>
      </c>
      <c r="K13" s="1">
        <v>8</v>
      </c>
      <c r="L13">
        <f>0+0+0</f>
        <v>0</v>
      </c>
      <c r="M13">
        <v>9</v>
      </c>
    </row>
    <row r="14" spans="4:13" ht="12.75">
      <c r="D14" t="s">
        <v>50</v>
      </c>
      <c r="E14" t="s">
        <v>6</v>
      </c>
      <c r="F14">
        <v>3.77</v>
      </c>
      <c r="G14" s="1">
        <v>9</v>
      </c>
      <c r="H14" s="19">
        <v>55.64</v>
      </c>
      <c r="I14" s="1">
        <v>1</v>
      </c>
      <c r="J14">
        <v>3.49</v>
      </c>
      <c r="K14" s="1">
        <v>1</v>
      </c>
      <c r="L14">
        <f>7+0+7</f>
        <v>14</v>
      </c>
      <c r="M14">
        <v>2</v>
      </c>
    </row>
    <row r="15" spans="4:13" ht="12.75">
      <c r="D15" t="s">
        <v>52</v>
      </c>
      <c r="E15" t="s">
        <v>51</v>
      </c>
      <c r="F15">
        <v>5.28</v>
      </c>
      <c r="G15" s="1">
        <v>2</v>
      </c>
      <c r="H15" s="19" t="s">
        <v>122</v>
      </c>
      <c r="I15" s="1">
        <v>6</v>
      </c>
      <c r="J15">
        <v>2.94</v>
      </c>
      <c r="K15" s="1">
        <v>3</v>
      </c>
      <c r="L15">
        <f>4+5+1</f>
        <v>10</v>
      </c>
      <c r="M15">
        <v>3</v>
      </c>
    </row>
    <row r="16" ht="12.75">
      <c r="A16" t="s">
        <v>53</v>
      </c>
    </row>
    <row r="17" spans="4:13" ht="12.75">
      <c r="D17" t="s">
        <v>107</v>
      </c>
      <c r="E17" t="s">
        <v>8</v>
      </c>
      <c r="F17">
        <v>6.28</v>
      </c>
      <c r="G17" s="1">
        <v>2</v>
      </c>
      <c r="H17" s="19" t="s">
        <v>133</v>
      </c>
      <c r="I17" s="1">
        <v>4</v>
      </c>
      <c r="J17">
        <v>2.43</v>
      </c>
      <c r="K17" s="1">
        <v>6</v>
      </c>
      <c r="L17">
        <f>1+5+3</f>
        <v>9</v>
      </c>
      <c r="M17">
        <v>4</v>
      </c>
    </row>
    <row r="18" spans="4:13" ht="12.75">
      <c r="D18" t="s">
        <v>54</v>
      </c>
      <c r="E18" t="s">
        <v>8</v>
      </c>
      <c r="F18">
        <v>6.12</v>
      </c>
      <c r="G18" s="1">
        <v>3</v>
      </c>
      <c r="H18" s="19">
        <v>49.77</v>
      </c>
      <c r="I18" s="1">
        <v>1</v>
      </c>
      <c r="J18">
        <v>4.08</v>
      </c>
      <c r="K18" s="1">
        <v>1</v>
      </c>
      <c r="L18">
        <f>7+4+7</f>
        <v>18</v>
      </c>
      <c r="M18">
        <v>1</v>
      </c>
    </row>
    <row r="19" spans="4:13" ht="12.75">
      <c r="D19" t="s">
        <v>108</v>
      </c>
      <c r="E19" t="s">
        <v>7</v>
      </c>
      <c r="F19">
        <v>5.6</v>
      </c>
      <c r="G19" s="1">
        <v>6</v>
      </c>
      <c r="J19">
        <v>2.99</v>
      </c>
      <c r="K19" s="1">
        <v>5</v>
      </c>
      <c r="L19">
        <f>2+1</f>
        <v>3</v>
      </c>
      <c r="M19">
        <v>6</v>
      </c>
    </row>
    <row r="20" spans="4:13" ht="12.75">
      <c r="D20" t="s">
        <v>109</v>
      </c>
      <c r="E20" t="s">
        <v>7</v>
      </c>
      <c r="F20">
        <v>5.65</v>
      </c>
      <c r="G20" s="1">
        <v>5</v>
      </c>
      <c r="J20">
        <v>3.07</v>
      </c>
      <c r="K20" s="1">
        <v>4</v>
      </c>
      <c r="L20">
        <f>3+2</f>
        <v>5</v>
      </c>
      <c r="M20">
        <v>5</v>
      </c>
    </row>
    <row r="21" spans="4:13" ht="12.75">
      <c r="D21" t="s">
        <v>110</v>
      </c>
      <c r="E21" t="s">
        <v>8</v>
      </c>
      <c r="F21">
        <v>7.3</v>
      </c>
      <c r="G21" s="1">
        <v>1</v>
      </c>
      <c r="H21" s="19">
        <v>55.65</v>
      </c>
      <c r="I21" s="1">
        <v>3</v>
      </c>
      <c r="J21">
        <v>3.77</v>
      </c>
      <c r="K21" s="1">
        <v>3</v>
      </c>
      <c r="L21">
        <f>4+7+4</f>
        <v>15</v>
      </c>
      <c r="M21">
        <v>2</v>
      </c>
    </row>
    <row r="22" spans="4:13" ht="12.75">
      <c r="D22" t="s">
        <v>111</v>
      </c>
      <c r="E22" t="s">
        <v>8</v>
      </c>
      <c r="F22">
        <v>6.04</v>
      </c>
      <c r="G22" s="1">
        <v>4</v>
      </c>
      <c r="H22" s="19">
        <v>51.24</v>
      </c>
      <c r="I22" s="1">
        <v>2</v>
      </c>
      <c r="J22">
        <v>3.96</v>
      </c>
      <c r="K22" s="1">
        <v>2</v>
      </c>
      <c r="L22">
        <f>5+3+5</f>
        <v>13</v>
      </c>
      <c r="M22">
        <v>3</v>
      </c>
    </row>
    <row r="24" spans="1:13" ht="12.75">
      <c r="A24" t="s">
        <v>55</v>
      </c>
      <c r="D24" t="s">
        <v>57</v>
      </c>
      <c r="E24" t="s">
        <v>8</v>
      </c>
      <c r="F24">
        <v>7.56</v>
      </c>
      <c r="G24" s="1">
        <v>2</v>
      </c>
      <c r="H24" s="19" t="s">
        <v>134</v>
      </c>
      <c r="I24" s="1">
        <v>4</v>
      </c>
      <c r="J24">
        <v>2.7</v>
      </c>
      <c r="K24" s="1">
        <v>4</v>
      </c>
      <c r="L24">
        <f>3+5+3</f>
        <v>11</v>
      </c>
      <c r="M24">
        <v>3</v>
      </c>
    </row>
    <row r="25" spans="4:13" ht="12.75">
      <c r="D25" t="s">
        <v>94</v>
      </c>
      <c r="E25" t="s">
        <v>7</v>
      </c>
      <c r="F25">
        <v>4.49</v>
      </c>
      <c r="G25" s="1">
        <v>4</v>
      </c>
      <c r="H25" s="19" t="s">
        <v>135</v>
      </c>
      <c r="I25" s="1">
        <v>3</v>
      </c>
      <c r="J25">
        <v>2.84</v>
      </c>
      <c r="K25" s="1">
        <v>3</v>
      </c>
      <c r="L25">
        <f>4+3+4</f>
        <v>11</v>
      </c>
      <c r="M25">
        <v>4</v>
      </c>
    </row>
    <row r="26" spans="4:13" ht="12.75">
      <c r="D26" t="s">
        <v>95</v>
      </c>
      <c r="E26" t="s">
        <v>0</v>
      </c>
      <c r="F26">
        <v>5.51</v>
      </c>
      <c r="G26" s="1">
        <v>3</v>
      </c>
      <c r="H26" s="19">
        <v>51.37</v>
      </c>
      <c r="I26" s="1">
        <v>2</v>
      </c>
      <c r="J26">
        <v>3.66</v>
      </c>
      <c r="K26" s="1">
        <v>2</v>
      </c>
      <c r="L26">
        <f>5+4+5</f>
        <v>14</v>
      </c>
      <c r="M26">
        <v>2</v>
      </c>
    </row>
    <row r="27" spans="4:13" ht="12.75">
      <c r="D27" t="s">
        <v>56</v>
      </c>
      <c r="E27" t="s">
        <v>8</v>
      </c>
      <c r="F27">
        <v>9.3</v>
      </c>
      <c r="G27" s="1">
        <v>1</v>
      </c>
      <c r="H27" s="19">
        <v>48.87</v>
      </c>
      <c r="I27" s="1">
        <v>1</v>
      </c>
      <c r="J27">
        <v>3.85</v>
      </c>
      <c r="K27" s="1">
        <v>1</v>
      </c>
      <c r="L27">
        <f>7+7+7</f>
        <v>21</v>
      </c>
      <c r="M27">
        <v>1</v>
      </c>
    </row>
    <row r="29" spans="1:13" ht="12.75">
      <c r="A29" t="s">
        <v>89</v>
      </c>
      <c r="D29" t="s">
        <v>90</v>
      </c>
      <c r="E29" t="s">
        <v>0</v>
      </c>
      <c r="F29">
        <v>8.06</v>
      </c>
      <c r="G29" s="1">
        <v>1</v>
      </c>
      <c r="H29" s="19" t="s">
        <v>136</v>
      </c>
      <c r="I29" s="1">
        <v>1</v>
      </c>
      <c r="J29">
        <v>3.83</v>
      </c>
      <c r="K29" s="1">
        <v>1</v>
      </c>
      <c r="L29">
        <f>7+7+7</f>
        <v>21</v>
      </c>
      <c r="M29">
        <v>1</v>
      </c>
    </row>
    <row r="30" spans="4:13" ht="12.75">
      <c r="D30" t="s">
        <v>91</v>
      </c>
      <c r="E30" t="s">
        <v>8</v>
      </c>
      <c r="F30">
        <v>4.55</v>
      </c>
      <c r="G30" s="1">
        <v>2</v>
      </c>
      <c r="H30" s="19">
        <v>1.43</v>
      </c>
      <c r="I30" s="1">
        <v>2</v>
      </c>
      <c r="J30">
        <v>2.89</v>
      </c>
      <c r="K30" s="1">
        <v>2</v>
      </c>
      <c r="L30">
        <f>5+5+5</f>
        <v>15</v>
      </c>
      <c r="M30">
        <v>2</v>
      </c>
    </row>
    <row r="32" spans="1:13" ht="12.75">
      <c r="A32" t="s">
        <v>58</v>
      </c>
      <c r="D32" t="s">
        <v>76</v>
      </c>
      <c r="E32" t="s">
        <v>7</v>
      </c>
      <c r="H32" s="19" t="s">
        <v>113</v>
      </c>
      <c r="I32" s="1">
        <v>5</v>
      </c>
      <c r="J32">
        <v>1.99</v>
      </c>
      <c r="K32" s="1">
        <v>3</v>
      </c>
      <c r="L32">
        <f>2+4</f>
        <v>6</v>
      </c>
      <c r="M32">
        <v>4</v>
      </c>
    </row>
    <row r="33" spans="4:13" ht="12.75">
      <c r="D33" t="s">
        <v>77</v>
      </c>
      <c r="E33" t="s">
        <v>8</v>
      </c>
      <c r="H33" s="19">
        <v>55.47</v>
      </c>
      <c r="I33" s="1">
        <v>4</v>
      </c>
      <c r="J33">
        <v>0.71</v>
      </c>
      <c r="K33" s="1">
        <v>6</v>
      </c>
      <c r="L33">
        <f>3+1</f>
        <v>4</v>
      </c>
      <c r="M33">
        <v>5</v>
      </c>
    </row>
    <row r="34" spans="4:13" ht="12.75">
      <c r="D34" t="s">
        <v>61</v>
      </c>
      <c r="E34" t="s">
        <v>7</v>
      </c>
      <c r="H34" s="19">
        <v>54.64</v>
      </c>
      <c r="I34" s="1">
        <v>3</v>
      </c>
      <c r="J34">
        <v>1.21</v>
      </c>
      <c r="K34" s="1">
        <v>5</v>
      </c>
      <c r="L34">
        <f>4+2</f>
        <v>6</v>
      </c>
      <c r="M34">
        <v>3</v>
      </c>
    </row>
    <row r="35" spans="4:13" ht="12.75">
      <c r="D35" t="s">
        <v>78</v>
      </c>
      <c r="E35" t="s">
        <v>0</v>
      </c>
      <c r="H35" s="19">
        <v>43.5</v>
      </c>
      <c r="I35" s="1">
        <v>1</v>
      </c>
      <c r="J35">
        <v>2.57</v>
      </c>
      <c r="K35" s="1">
        <v>2</v>
      </c>
      <c r="L35">
        <f>7+5</f>
        <v>12</v>
      </c>
      <c r="M35">
        <v>2</v>
      </c>
    </row>
    <row r="36" spans="4:13" ht="12.75">
      <c r="D36" t="s">
        <v>79</v>
      </c>
      <c r="E36" t="s">
        <v>1</v>
      </c>
      <c r="H36" s="19">
        <v>43.93</v>
      </c>
      <c r="I36" s="1">
        <v>2</v>
      </c>
      <c r="J36">
        <v>2.57</v>
      </c>
      <c r="K36" s="1">
        <v>1</v>
      </c>
      <c r="L36">
        <f>5+7</f>
        <v>12</v>
      </c>
      <c r="M36">
        <v>1</v>
      </c>
    </row>
    <row r="37" spans="4:13" ht="12.75">
      <c r="D37" t="s">
        <v>80</v>
      </c>
      <c r="E37" t="s">
        <v>8</v>
      </c>
      <c r="J37">
        <v>1.78</v>
      </c>
      <c r="K37" s="1">
        <v>4</v>
      </c>
      <c r="L37">
        <f>3</f>
        <v>3</v>
      </c>
      <c r="M37">
        <v>6</v>
      </c>
    </row>
    <row r="41" spans="1:13" ht="12.75">
      <c r="A41" t="s">
        <v>62</v>
      </c>
      <c r="D41" t="s">
        <v>69</v>
      </c>
      <c r="E41" t="s">
        <v>1</v>
      </c>
      <c r="F41" s="19">
        <v>5.26</v>
      </c>
      <c r="G41" s="1">
        <v>4</v>
      </c>
      <c r="H41" s="19" t="s">
        <v>124</v>
      </c>
      <c r="I41" s="1">
        <v>1</v>
      </c>
      <c r="J41">
        <v>3.14</v>
      </c>
      <c r="K41" s="1">
        <v>1</v>
      </c>
      <c r="L41">
        <f>3+7+7</f>
        <v>17</v>
      </c>
      <c r="M41">
        <v>1</v>
      </c>
    </row>
    <row r="42" spans="4:13" ht="12.75">
      <c r="D42" t="s">
        <v>70</v>
      </c>
      <c r="E42" t="s">
        <v>8</v>
      </c>
      <c r="F42" s="19">
        <v>5.77</v>
      </c>
      <c r="G42" s="1">
        <v>3</v>
      </c>
      <c r="H42" s="19" t="s">
        <v>125</v>
      </c>
      <c r="I42" s="1">
        <v>6</v>
      </c>
      <c r="J42">
        <v>2.24</v>
      </c>
      <c r="K42" s="1">
        <v>8</v>
      </c>
      <c r="L42">
        <f>4+0+1</f>
        <v>5</v>
      </c>
      <c r="M42">
        <v>6</v>
      </c>
    </row>
    <row r="43" spans="4:13" ht="12.75">
      <c r="D43" t="s">
        <v>71</v>
      </c>
      <c r="E43" t="s">
        <v>8</v>
      </c>
      <c r="F43" s="19">
        <v>4.43</v>
      </c>
      <c r="G43" s="1">
        <v>7</v>
      </c>
      <c r="H43" s="19" t="s">
        <v>126</v>
      </c>
      <c r="I43" s="1">
        <v>7</v>
      </c>
      <c r="J43">
        <v>2.55</v>
      </c>
      <c r="K43" s="1">
        <v>7</v>
      </c>
      <c r="L43">
        <f>0+0+0</f>
        <v>0</v>
      </c>
      <c r="M43">
        <v>8</v>
      </c>
    </row>
    <row r="44" spans="4:13" ht="12.75">
      <c r="D44" t="s">
        <v>72</v>
      </c>
      <c r="E44" t="s">
        <v>7</v>
      </c>
      <c r="F44" s="19">
        <v>4.46</v>
      </c>
      <c r="G44" s="1">
        <v>6</v>
      </c>
      <c r="H44" s="19" t="s">
        <v>127</v>
      </c>
      <c r="I44" s="1">
        <v>2</v>
      </c>
      <c r="J44">
        <v>2.95</v>
      </c>
      <c r="K44" s="1">
        <v>3</v>
      </c>
      <c r="L44">
        <f>1+4+5</f>
        <v>10</v>
      </c>
      <c r="M44">
        <v>3</v>
      </c>
    </row>
    <row r="45" spans="4:13" ht="12.75">
      <c r="D45" t="s">
        <v>73</v>
      </c>
      <c r="E45" t="s">
        <v>6</v>
      </c>
      <c r="F45" s="19">
        <v>5.99</v>
      </c>
      <c r="G45" s="1">
        <v>2</v>
      </c>
      <c r="H45" s="19" t="s">
        <v>128</v>
      </c>
      <c r="I45" s="1">
        <v>5</v>
      </c>
      <c r="J45">
        <v>2.57</v>
      </c>
      <c r="K45" s="1">
        <v>6</v>
      </c>
      <c r="L45">
        <f>5+1+2</f>
        <v>8</v>
      </c>
      <c r="M45">
        <v>5</v>
      </c>
    </row>
    <row r="46" spans="4:13" ht="12.75">
      <c r="D46" t="s">
        <v>74</v>
      </c>
      <c r="E46" t="s">
        <v>75</v>
      </c>
      <c r="F46" s="19">
        <v>6.41</v>
      </c>
      <c r="G46" s="1">
        <v>1</v>
      </c>
      <c r="J46">
        <v>2.96</v>
      </c>
      <c r="K46" s="1">
        <v>2</v>
      </c>
      <c r="L46">
        <f>7+5</f>
        <v>12</v>
      </c>
      <c r="M46">
        <v>2</v>
      </c>
    </row>
    <row r="47" spans="4:13" ht="12.75">
      <c r="D47" t="s">
        <v>59</v>
      </c>
      <c r="E47" t="s">
        <v>7</v>
      </c>
      <c r="F47" s="19">
        <v>3.59</v>
      </c>
      <c r="G47" s="1">
        <v>8</v>
      </c>
      <c r="H47" s="19" t="s">
        <v>129</v>
      </c>
      <c r="I47" s="1">
        <v>4</v>
      </c>
      <c r="J47">
        <v>2.83</v>
      </c>
      <c r="K47" s="1">
        <v>5</v>
      </c>
      <c r="L47">
        <f>0+2+3</f>
        <v>5</v>
      </c>
      <c r="M47">
        <v>7</v>
      </c>
    </row>
    <row r="48" spans="4:13" ht="12.75">
      <c r="D48" t="s">
        <v>60</v>
      </c>
      <c r="E48" t="s">
        <v>8</v>
      </c>
      <c r="F48" s="19">
        <v>4.68</v>
      </c>
      <c r="G48" s="1">
        <v>5</v>
      </c>
      <c r="H48" s="19" t="s">
        <v>130</v>
      </c>
      <c r="I48" s="1">
        <v>3</v>
      </c>
      <c r="J48">
        <v>2.88</v>
      </c>
      <c r="K48" s="1">
        <v>4</v>
      </c>
      <c r="L48">
        <f>2+3+4</f>
        <v>9</v>
      </c>
      <c r="M48">
        <v>4</v>
      </c>
    </row>
    <row r="49" ht="12.75">
      <c r="A49" t="s">
        <v>63</v>
      </c>
    </row>
    <row r="50" spans="4:13" ht="12.75">
      <c r="D50" t="s">
        <v>100</v>
      </c>
      <c r="E50" t="s">
        <v>7</v>
      </c>
      <c r="F50" s="19">
        <v>9.29</v>
      </c>
      <c r="G50" s="1">
        <v>1</v>
      </c>
      <c r="H50" s="19">
        <v>54.75</v>
      </c>
      <c r="I50" s="1">
        <v>2</v>
      </c>
      <c r="J50">
        <v>3.98</v>
      </c>
      <c r="K50" s="1">
        <v>1</v>
      </c>
      <c r="L50">
        <f>7+7+5</f>
        <v>19</v>
      </c>
      <c r="M50">
        <v>1</v>
      </c>
    </row>
    <row r="51" spans="4:13" ht="12.75">
      <c r="D51" t="s">
        <v>101</v>
      </c>
      <c r="E51" t="s">
        <v>7</v>
      </c>
      <c r="F51" s="19">
        <v>5.65</v>
      </c>
      <c r="G51" s="1">
        <v>7</v>
      </c>
      <c r="H51" s="19" t="s">
        <v>131</v>
      </c>
      <c r="I51" s="1">
        <v>5</v>
      </c>
      <c r="J51">
        <v>3.37</v>
      </c>
      <c r="K51" s="1">
        <v>3</v>
      </c>
      <c r="L51">
        <f>0+4+2</f>
        <v>6</v>
      </c>
      <c r="M51">
        <v>5</v>
      </c>
    </row>
    <row r="52" spans="4:13" ht="12.75">
      <c r="D52" t="s">
        <v>64</v>
      </c>
      <c r="E52" t="s">
        <v>8</v>
      </c>
      <c r="F52" s="19">
        <v>5.8</v>
      </c>
      <c r="G52" s="1">
        <v>6</v>
      </c>
      <c r="H52" s="19" t="s">
        <v>132</v>
      </c>
      <c r="I52" s="1">
        <v>6</v>
      </c>
      <c r="J52">
        <v>2.68</v>
      </c>
      <c r="K52" s="1">
        <v>6</v>
      </c>
      <c r="L52">
        <f>1+1+1</f>
        <v>3</v>
      </c>
      <c r="M52">
        <v>7</v>
      </c>
    </row>
    <row r="53" spans="4:13" ht="12.75">
      <c r="D53" t="s">
        <v>102</v>
      </c>
      <c r="E53" t="s">
        <v>7</v>
      </c>
      <c r="F53" s="19">
        <v>4.78</v>
      </c>
      <c r="G53" s="1">
        <v>9</v>
      </c>
      <c r="J53">
        <v>2.44</v>
      </c>
      <c r="K53" s="1">
        <v>7</v>
      </c>
      <c r="L53">
        <f>0+0</f>
        <v>0</v>
      </c>
      <c r="M53">
        <v>9</v>
      </c>
    </row>
    <row r="54" spans="4:13" ht="12.75">
      <c r="D54" t="s">
        <v>103</v>
      </c>
      <c r="E54" t="s">
        <v>7</v>
      </c>
      <c r="F54" s="19">
        <v>6.17</v>
      </c>
      <c r="G54" s="1">
        <v>5</v>
      </c>
      <c r="H54" s="19">
        <v>56.47</v>
      </c>
      <c r="I54" s="1">
        <v>3</v>
      </c>
      <c r="J54">
        <v>2.85</v>
      </c>
      <c r="K54" s="1">
        <v>5</v>
      </c>
      <c r="L54">
        <f>2+2+4</f>
        <v>8</v>
      </c>
      <c r="M54">
        <v>4</v>
      </c>
    </row>
    <row r="55" spans="4:13" ht="12.75">
      <c r="D55" t="s">
        <v>104</v>
      </c>
      <c r="E55" t="s">
        <v>7</v>
      </c>
      <c r="F55" s="19">
        <v>5.53</v>
      </c>
      <c r="G55" s="1">
        <v>8</v>
      </c>
      <c r="J55">
        <v>2.1</v>
      </c>
      <c r="K55" s="1">
        <v>8</v>
      </c>
      <c r="L55">
        <f>0+0</f>
        <v>0</v>
      </c>
      <c r="M55">
        <v>8</v>
      </c>
    </row>
    <row r="56" spans="4:13" ht="12.75">
      <c r="D56" t="s">
        <v>105</v>
      </c>
      <c r="E56" t="s">
        <v>1</v>
      </c>
      <c r="F56" s="19">
        <v>6.69</v>
      </c>
      <c r="G56" s="1">
        <v>3</v>
      </c>
      <c r="H56" s="19">
        <v>59.02</v>
      </c>
      <c r="I56" s="1">
        <v>4</v>
      </c>
      <c r="J56">
        <v>3.26</v>
      </c>
      <c r="K56" s="1">
        <v>4</v>
      </c>
      <c r="L56">
        <f>4+3+3</f>
        <v>10</v>
      </c>
      <c r="M56">
        <v>3</v>
      </c>
    </row>
    <row r="57" spans="4:13" ht="12.75">
      <c r="D57" t="s">
        <v>106</v>
      </c>
      <c r="E57" t="s">
        <v>1</v>
      </c>
      <c r="F57" s="19">
        <v>7.98</v>
      </c>
      <c r="G57" s="1">
        <v>2</v>
      </c>
      <c r="H57" s="19">
        <v>52.39</v>
      </c>
      <c r="I57" s="1">
        <v>1</v>
      </c>
      <c r="J57">
        <v>3.64</v>
      </c>
      <c r="K57" s="1">
        <v>2</v>
      </c>
      <c r="L57">
        <f>5+5+7</f>
        <v>17</v>
      </c>
      <c r="M57">
        <v>2</v>
      </c>
    </row>
    <row r="58" spans="4:13" ht="12.75">
      <c r="D58" t="s">
        <v>114</v>
      </c>
      <c r="E58" t="s">
        <v>6</v>
      </c>
      <c r="F58" s="19">
        <v>6.44</v>
      </c>
      <c r="G58" s="1">
        <v>4</v>
      </c>
      <c r="L58">
        <v>3</v>
      </c>
      <c r="M58">
        <v>6</v>
      </c>
    </row>
    <row r="60" spans="1:13" ht="12.75">
      <c r="A60" t="s">
        <v>65</v>
      </c>
      <c r="D60" t="s">
        <v>96</v>
      </c>
      <c r="E60" t="s">
        <v>7</v>
      </c>
      <c r="F60" s="19">
        <v>6.04</v>
      </c>
      <c r="G60" s="1">
        <v>3</v>
      </c>
      <c r="H60" s="19">
        <v>49.44</v>
      </c>
      <c r="I60" s="1">
        <v>1</v>
      </c>
      <c r="J60">
        <v>3.69</v>
      </c>
      <c r="K60" s="1">
        <v>1</v>
      </c>
      <c r="L60">
        <f>4+7+7</f>
        <v>18</v>
      </c>
      <c r="M60">
        <v>1</v>
      </c>
    </row>
    <row r="61" spans="4:13" ht="12.75">
      <c r="D61" t="s">
        <v>97</v>
      </c>
      <c r="E61" t="s">
        <v>8</v>
      </c>
      <c r="F61" s="19">
        <v>7.17</v>
      </c>
      <c r="G61" s="1">
        <v>2</v>
      </c>
      <c r="H61" s="19">
        <v>55.84</v>
      </c>
      <c r="I61" s="1">
        <v>3</v>
      </c>
      <c r="J61">
        <v>3.18</v>
      </c>
      <c r="K61" s="1">
        <v>3</v>
      </c>
      <c r="L61">
        <f>5+4+4</f>
        <v>13</v>
      </c>
      <c r="M61">
        <v>3</v>
      </c>
    </row>
    <row r="62" spans="4:13" ht="12.75">
      <c r="D62" t="s">
        <v>98</v>
      </c>
      <c r="E62" t="s">
        <v>7</v>
      </c>
      <c r="F62" s="19">
        <v>4.07</v>
      </c>
      <c r="G62" s="1">
        <v>4</v>
      </c>
      <c r="J62">
        <v>1.67</v>
      </c>
      <c r="K62" s="1">
        <v>4</v>
      </c>
      <c r="L62">
        <f>3+3</f>
        <v>6</v>
      </c>
      <c r="M62">
        <v>4</v>
      </c>
    </row>
    <row r="63" spans="4:13" ht="12.75">
      <c r="D63" t="s">
        <v>99</v>
      </c>
      <c r="E63" t="s">
        <v>7</v>
      </c>
      <c r="F63" s="19">
        <v>8.28</v>
      </c>
      <c r="G63" s="1">
        <v>1</v>
      </c>
      <c r="H63" s="19">
        <v>51.27</v>
      </c>
      <c r="I63" s="1">
        <v>2</v>
      </c>
      <c r="J63">
        <v>3.62</v>
      </c>
      <c r="K63" s="1">
        <v>2</v>
      </c>
      <c r="L63">
        <f>7+5+5</f>
        <v>17</v>
      </c>
      <c r="M63">
        <v>2</v>
      </c>
    </row>
    <row r="65" spans="1:13" ht="12.75">
      <c r="A65" t="s">
        <v>92</v>
      </c>
      <c r="D65" t="s">
        <v>66</v>
      </c>
      <c r="E65" t="s">
        <v>8</v>
      </c>
      <c r="F65" s="19">
        <v>6.43</v>
      </c>
      <c r="G65" s="1">
        <v>3</v>
      </c>
      <c r="H65" s="19" t="s">
        <v>137</v>
      </c>
      <c r="I65" s="1">
        <v>1</v>
      </c>
      <c r="J65">
        <v>3.57</v>
      </c>
      <c r="K65" s="1">
        <v>2</v>
      </c>
      <c r="L65">
        <f>4+5+7</f>
        <v>16</v>
      </c>
      <c r="M65">
        <v>2</v>
      </c>
    </row>
    <row r="66" spans="4:13" ht="12.75">
      <c r="D66" t="s">
        <v>67</v>
      </c>
      <c r="E66" t="s">
        <v>8</v>
      </c>
      <c r="F66" s="19">
        <v>7.72</v>
      </c>
      <c r="G66" s="1">
        <v>1</v>
      </c>
      <c r="H66" s="19" t="s">
        <v>138</v>
      </c>
      <c r="I66" s="1">
        <v>2</v>
      </c>
      <c r="J66">
        <v>3.91</v>
      </c>
      <c r="K66" s="1">
        <v>1</v>
      </c>
      <c r="L66">
        <f>7+7+5</f>
        <v>19</v>
      </c>
      <c r="M66">
        <v>1</v>
      </c>
    </row>
    <row r="67" spans="4:13" ht="12.75">
      <c r="D67" t="s">
        <v>93</v>
      </c>
      <c r="E67" t="s">
        <v>8</v>
      </c>
      <c r="F67" s="19">
        <v>7.72</v>
      </c>
      <c r="G67" s="1">
        <v>2</v>
      </c>
      <c r="H67" s="19" t="s">
        <v>139</v>
      </c>
      <c r="I67" s="1">
        <v>3</v>
      </c>
      <c r="J67">
        <v>3.37</v>
      </c>
      <c r="K67" s="1">
        <v>3</v>
      </c>
      <c r="L67">
        <f>5+4+4</f>
        <v>13</v>
      </c>
      <c r="M67">
        <v>3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perhe antikainen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Antikainen</dc:creator>
  <cp:keywords/>
  <dc:description/>
  <cp:lastModifiedBy>Heli</cp:lastModifiedBy>
  <cp:lastPrinted>2012-09-09T18:50:22Z</cp:lastPrinted>
  <dcterms:created xsi:type="dcterms:W3CDTF">2012-09-07T19:22:16Z</dcterms:created>
  <dcterms:modified xsi:type="dcterms:W3CDTF">2014-09-04T17:50:27Z</dcterms:modified>
  <cp:category/>
  <cp:version/>
  <cp:contentType/>
  <cp:contentStatus/>
</cp:coreProperties>
</file>