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Pisteet" sheetId="1" r:id="rId1"/>
    <sheet name="Keihäs" sheetId="2" r:id="rId2"/>
    <sheet name="Kiekko" sheetId="3" r:id="rId3"/>
    <sheet name="Kuula" sheetId="4" r:id="rId4"/>
    <sheet name="Saapas" sheetId="5" r:id="rId5"/>
    <sheet name="Pituus" sheetId="6" r:id="rId6"/>
    <sheet name="60 m" sheetId="7" r:id="rId7"/>
    <sheet name="X-laji" sheetId="8" r:id="rId8"/>
    <sheet name="Yhteispisteet" sheetId="9" r:id="rId9"/>
  </sheets>
  <definedNames>
    <definedName name="_xlnm.Print_Area" localSheetId="6">'60 m'!$D$1:$F$32</definedName>
    <definedName name="_xlnm.Print_Area" localSheetId="1">'Keihäs'!$D$1:$F$32</definedName>
    <definedName name="_xlnm.Print_Area" localSheetId="2">'Kiekko'!$D$1:$F$32</definedName>
    <definedName name="_xlnm.Print_Area" localSheetId="3">'Kuula'!$D$1:$F$32</definedName>
    <definedName name="_xlnm.Print_Area" localSheetId="0">'Pisteet'!$A$1:$AA$37</definedName>
    <definedName name="_xlnm.Print_Area" localSheetId="5">'Pituus'!$D$1:$F$32</definedName>
    <definedName name="_xlnm.Print_Area" localSheetId="4">'Saapas'!$D$1:$F$32</definedName>
    <definedName name="_xlnm.Print_Area" localSheetId="7">'X-laji'!$D$1:$F$32</definedName>
    <definedName name="_xlnm.Print_Area" localSheetId="8">'Yhteispisteet'!$D$1:$F$32</definedName>
  </definedNames>
  <calcPr fullCalcOnLoad="1"/>
</workbook>
</file>

<file path=xl/sharedStrings.xml><?xml version="1.0" encoding="utf-8"?>
<sst xmlns="http://schemas.openxmlformats.org/spreadsheetml/2006/main" count="123" uniqueCount="90">
  <si>
    <t>Jarmo Antikainen</t>
  </si>
  <si>
    <t>A</t>
  </si>
  <si>
    <t>H</t>
  </si>
  <si>
    <t>O</t>
  </si>
  <si>
    <t>Kiekko</t>
  </si>
  <si>
    <t>Kuula</t>
  </si>
  <si>
    <t>Keihäs</t>
  </si>
  <si>
    <t>Pituus</t>
  </si>
  <si>
    <t>Hyökännummi</t>
  </si>
  <si>
    <t>Ohkola</t>
  </si>
  <si>
    <t>Arola-Jokelanseutu</t>
  </si>
  <si>
    <t>Miehet</t>
  </si>
  <si>
    <t>Naiset</t>
  </si>
  <si>
    <t>s</t>
  </si>
  <si>
    <t>p</t>
  </si>
  <si>
    <t>Yht.</t>
  </si>
  <si>
    <t>Pistetaulukko</t>
  </si>
  <si>
    <t>Suurin tulos ensin, jos lajin otsikko ei ala numerolla</t>
  </si>
  <si>
    <t>Pienin tulos ensin, jos lajin otsikko alkaa numerolla</t>
  </si>
  <si>
    <t>Pistekaava huomioi lajin otsikon seuraavasti:</t>
  </si>
  <si>
    <t>- x-kirjain</t>
  </si>
  <si>
    <t>- mikä tahansa numerosta poikkeava merkki</t>
  </si>
  <si>
    <t>- heittomerkki ' tuloksen edessä</t>
  </si>
  <si>
    <t>Rivien paikkaa voi vaihtaa ja niitä voi lisätä, kun ei koske taulukon</t>
  </si>
  <si>
    <t>alussa ja lopussa oleviin mataliin riveihin eikä otsikkoriveihin.</t>
  </si>
  <si>
    <t>Tulokset kirjasi:</t>
  </si>
  <si>
    <t>Päivämäärä:</t>
  </si>
  <si>
    <t>Pistelasku:</t>
  </si>
  <si>
    <t>Keltaisella kentällä olevissa soluissa on kaava. Älä Koske!</t>
  </si>
  <si>
    <t>Pistekaava laskee osallistumispisteen, jos tulos on tekstiä, esim.:</t>
  </si>
  <si>
    <t xml:space="preserve">Taulukkoon kannattaa täyttää joukkueen jäsenet peräkkäin, </t>
  </si>
  <si>
    <t>Tark.</t>
  </si>
  <si>
    <t>1.= 7p, 2.= 5p, 3.= 4p, 4.= 3p, 5.=2p, 6.= 1p, max 2 henkilö/joukkue; osallistuminen = 1p.</t>
  </si>
  <si>
    <t>jos kilpailijoita on enemmän kuin niitä, joille lasketaan pisteitä.</t>
  </si>
  <si>
    <t xml:space="preserve">Sijoituspisteet voi muuttaa pistetaulukkoon, jos joukkueiden määrä muuttuu. </t>
  </si>
  <si>
    <t>Suojauksen poistosalasana = AJO</t>
  </si>
  <si>
    <t>Pisteet!D1</t>
  </si>
  <si>
    <t>Pisteet!G1</t>
  </si>
  <si>
    <t>Pisteet!J1</t>
  </si>
  <si>
    <t>Pisteet!M1</t>
  </si>
  <si>
    <t>Pisteet!P1</t>
  </si>
  <si>
    <t>Pisteet!S1</t>
  </si>
  <si>
    <t>Pisteet!V1</t>
  </si>
  <si>
    <t>Lajikohtaisten tulosten lajittelu ei toimi tasatuloksissa. Tasatulosten</t>
  </si>
  <si>
    <t>estämiseksi pitää syöttää tulosten tuhannesosia (ne eivät näy).</t>
  </si>
  <si>
    <t>Sij.</t>
  </si>
  <si>
    <t>Mikko Leino</t>
  </si>
  <si>
    <t>Vesa Pirjola</t>
  </si>
  <si>
    <t>Olli Pahkamäki</t>
  </si>
  <si>
    <t>Pekka Peltoranta</t>
  </si>
  <si>
    <t>Mimmi Tervonen</t>
  </si>
  <si>
    <t>Pisteet!y1</t>
  </si>
  <si>
    <t>Marko Pirhonen</t>
  </si>
  <si>
    <t>Janna Pirhonen</t>
  </si>
  <si>
    <t>Mohammed Amhamdi</t>
  </si>
  <si>
    <t>Kalle Hietanen</t>
  </si>
  <si>
    <t>Marko Oikarinen</t>
  </si>
  <si>
    <t>Seppo Kokko</t>
  </si>
  <si>
    <t>Harri Kallionen</t>
  </si>
  <si>
    <t>0</t>
  </si>
  <si>
    <t>Koris</t>
  </si>
  <si>
    <t>60 m.</t>
  </si>
  <si>
    <t>Niina Oikarinen</t>
  </si>
  <si>
    <t>Tuija Antikainen</t>
  </si>
  <si>
    <t>Satu Leino</t>
  </si>
  <si>
    <t>24.4</t>
  </si>
  <si>
    <t>24.32</t>
  </si>
  <si>
    <t>25.44</t>
  </si>
  <si>
    <t>27.30</t>
  </si>
  <si>
    <t>20.68</t>
  </si>
  <si>
    <t>27.62</t>
  </si>
  <si>
    <t>19.46</t>
  </si>
  <si>
    <t>20.58</t>
  </si>
  <si>
    <t>9.83</t>
  </si>
  <si>
    <t>9.00</t>
  </si>
  <si>
    <t>8.68</t>
  </si>
  <si>
    <t>9.40</t>
  </si>
  <si>
    <t>3.50</t>
  </si>
  <si>
    <t>3.34</t>
  </si>
  <si>
    <t>3.58</t>
  </si>
  <si>
    <t>3.62</t>
  </si>
  <si>
    <t>10.6</t>
  </si>
  <si>
    <t>10.7</t>
  </si>
  <si>
    <t>9.4</t>
  </si>
  <si>
    <t>13.85</t>
  </si>
  <si>
    <t>16.42</t>
  </si>
  <si>
    <t>7.45</t>
  </si>
  <si>
    <t>2.32</t>
  </si>
  <si>
    <t>11.4</t>
  </si>
  <si>
    <t>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</si>
</sst>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00"/>
    <numFmt numFmtId="166" formatCode="0.0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4" fillId="22" borderId="12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24" borderId="0" xfId="0" applyFill="1" applyAlignment="1" quotePrefix="1">
      <alignment/>
    </xf>
    <xf numFmtId="0" fontId="0" fillId="22" borderId="0" xfId="0" applyFill="1" applyAlignment="1">
      <alignment horizontal="center"/>
    </xf>
    <xf numFmtId="0" fontId="0" fillId="22" borderId="0" xfId="0" applyFill="1" applyAlignment="1">
      <alignment/>
    </xf>
    <xf numFmtId="0" fontId="4" fillId="24" borderId="10" xfId="0" applyFont="1" applyFill="1" applyBorder="1" applyAlignment="1">
      <alignment horizontal="left"/>
    </xf>
    <xf numFmtId="0" fontId="5" fillId="24" borderId="0" xfId="0" applyFont="1" applyFill="1" applyAlignment="1">
      <alignment horizontal="center"/>
    </xf>
    <xf numFmtId="0" fontId="5" fillId="24" borderId="13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24" borderId="0" xfId="0" applyFont="1" applyFill="1" applyAlignment="1">
      <alignment horizontal="center"/>
    </xf>
    <xf numFmtId="14" fontId="6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24" borderId="14" xfId="0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right"/>
    </xf>
    <xf numFmtId="0" fontId="4" fillId="24" borderId="15" xfId="0" applyFont="1" applyFill="1" applyBorder="1" applyAlignment="1">
      <alignment horizontal="right"/>
    </xf>
    <xf numFmtId="0" fontId="0" fillId="24" borderId="16" xfId="0" applyFill="1" applyBorder="1" applyAlignment="1">
      <alignment horizontal="center"/>
    </xf>
    <xf numFmtId="0" fontId="0" fillId="0" borderId="15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25" borderId="13" xfId="0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 quotePrefix="1">
      <alignment/>
      <protection locked="0"/>
    </xf>
    <xf numFmtId="0" fontId="0" fillId="25" borderId="10" xfId="0" applyFill="1" applyBorder="1" applyAlignment="1" applyProtection="1">
      <alignment horizontal="center"/>
      <protection locked="0"/>
    </xf>
    <xf numFmtId="0" fontId="0" fillId="25" borderId="14" xfId="0" applyFont="1" applyFill="1" applyBorder="1" applyAlignment="1" applyProtection="1">
      <alignment horizontal="left"/>
      <protection locked="0"/>
    </xf>
    <xf numFmtId="2" fontId="0" fillId="25" borderId="0" xfId="0" applyNumberFormat="1" applyFill="1" applyAlignment="1">
      <alignment/>
    </xf>
    <xf numFmtId="0" fontId="0" fillId="25" borderId="0" xfId="0" applyFill="1" applyAlignment="1">
      <alignment/>
    </xf>
    <xf numFmtId="0" fontId="4" fillId="25" borderId="0" xfId="0" applyFont="1" applyFill="1" applyAlignment="1">
      <alignment/>
    </xf>
    <xf numFmtId="0" fontId="7" fillId="25" borderId="0" xfId="0" applyFont="1" applyFill="1" applyAlignment="1" applyProtection="1">
      <alignment/>
      <protection/>
    </xf>
    <xf numFmtId="0" fontId="4" fillId="24" borderId="13" xfId="0" applyFont="1" applyFill="1" applyBorder="1" applyAlignment="1">
      <alignment horizontal="left"/>
    </xf>
    <xf numFmtId="0" fontId="0" fillId="20" borderId="0" xfId="0" applyFill="1" applyAlignment="1">
      <alignment/>
    </xf>
    <xf numFmtId="2" fontId="0" fillId="20" borderId="0" xfId="0" applyNumberFormat="1" applyFill="1" applyAlignment="1">
      <alignment/>
    </xf>
    <xf numFmtId="166" fontId="0" fillId="0" borderId="10" xfId="0" applyNumberFormat="1" applyBorder="1" applyAlignment="1" applyProtection="1">
      <alignment/>
      <protection locked="0"/>
    </xf>
    <xf numFmtId="166" fontId="0" fillId="24" borderId="0" xfId="0" applyNumberFormat="1" applyFill="1" applyAlignment="1">
      <alignment/>
    </xf>
    <xf numFmtId="1" fontId="0" fillId="0" borderId="10" xfId="0" applyNumberFormat="1" applyBorder="1" applyAlignment="1" applyProtection="1">
      <alignment/>
      <protection locked="0"/>
    </xf>
    <xf numFmtId="1" fontId="0" fillId="24" borderId="0" xfId="0" applyNumberFormat="1" applyFill="1" applyAlignment="1">
      <alignment/>
    </xf>
    <xf numFmtId="166" fontId="0" fillId="0" borderId="10" xfId="0" applyNumberFormat="1" applyBorder="1" applyAlignment="1" applyProtection="1" quotePrefix="1">
      <alignment/>
      <protection locked="0"/>
    </xf>
    <xf numFmtId="1" fontId="0" fillId="0" borderId="10" xfId="0" applyNumberFormat="1" applyBorder="1" applyAlignment="1" applyProtection="1" quotePrefix="1">
      <alignment/>
      <protection locked="0"/>
    </xf>
    <xf numFmtId="166" fontId="0" fillId="25" borderId="0" xfId="0" applyNumberFormat="1" applyFill="1" applyAlignment="1">
      <alignment/>
    </xf>
    <xf numFmtId="1" fontId="0" fillId="25" borderId="0" xfId="0" applyNumberFormat="1" applyFill="1" applyAlignment="1">
      <alignment/>
    </xf>
    <xf numFmtId="0" fontId="5" fillId="0" borderId="17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14" fontId="0" fillId="25" borderId="17" xfId="0" applyNumberFormat="1" applyFill="1" applyBorder="1" applyAlignment="1" applyProtection="1">
      <alignment horizontal="left"/>
      <protection locked="0"/>
    </xf>
    <xf numFmtId="0" fontId="0" fillId="25" borderId="11" xfId="0" applyFill="1" applyBorder="1" applyAlignment="1" applyProtection="1">
      <alignment horizontal="left"/>
      <protection locked="0"/>
    </xf>
    <xf numFmtId="0" fontId="0" fillId="25" borderId="15" xfId="0" applyFill="1" applyBorder="1" applyAlignment="1" applyProtection="1">
      <alignment horizontal="left"/>
      <protection locked="0"/>
    </xf>
    <xf numFmtId="0" fontId="0" fillId="25" borderId="17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Comma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Comma [0]" xfId="57"/>
    <cellStyle name="Currency [0]" xfId="58"/>
    <cellStyle name="Title" xfId="59"/>
    <cellStyle name="Total" xfId="60"/>
    <cellStyle name="Currency" xfId="61"/>
    <cellStyle name="Warning Text" xfId="62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S6" sqref="S6"/>
    </sheetView>
  </sheetViews>
  <sheetFormatPr defaultColWidth="9.140625" defaultRowHeight="12.75"/>
  <cols>
    <col min="1" max="1" width="3.57421875" style="1" customWidth="1"/>
    <col min="2" max="2" width="21.00390625" style="0" customWidth="1"/>
    <col min="3" max="3" width="2.421875" style="1" bestFit="1" customWidth="1"/>
    <col min="4" max="4" width="7.7109375" style="0" customWidth="1"/>
    <col min="5" max="6" width="3.28125" style="1" customWidth="1"/>
    <col min="7" max="7" width="7.7109375" style="0" customWidth="1"/>
    <col min="8" max="9" width="3.28125" style="1" customWidth="1"/>
    <col min="10" max="10" width="7.7109375" style="0" customWidth="1"/>
    <col min="11" max="12" width="3.28125" style="1" customWidth="1"/>
    <col min="13" max="13" width="7.7109375" style="0" customWidth="1"/>
    <col min="14" max="15" width="3.28125" style="1" customWidth="1"/>
    <col min="16" max="16" width="7.7109375" style="0" customWidth="1"/>
    <col min="17" max="18" width="3.28125" style="1" customWidth="1"/>
    <col min="19" max="19" width="7.7109375" style="0" customWidth="1"/>
    <col min="20" max="21" width="3.28125" style="1" customWidth="1"/>
    <col min="22" max="22" width="7.7109375" style="0" customWidth="1"/>
    <col min="23" max="24" width="3.28125" style="1" customWidth="1"/>
    <col min="25" max="26" width="4.7109375" style="1" customWidth="1"/>
    <col min="27" max="27" width="1.8515625" style="1" customWidth="1"/>
    <col min="28" max="28" width="9.140625" style="1" customWidth="1"/>
  </cols>
  <sheetData>
    <row r="1" spans="1:28" s="22" customFormat="1" ht="15.75">
      <c r="A1" s="17"/>
      <c r="B1" s="18"/>
      <c r="C1" s="19"/>
      <c r="D1" s="39" t="s">
        <v>6</v>
      </c>
      <c r="E1" s="20" t="s">
        <v>13</v>
      </c>
      <c r="F1" s="19" t="s">
        <v>14</v>
      </c>
      <c r="G1" s="39" t="s">
        <v>4</v>
      </c>
      <c r="H1" s="20" t="s">
        <v>13</v>
      </c>
      <c r="I1" s="19" t="s">
        <v>14</v>
      </c>
      <c r="J1" s="39" t="s">
        <v>5</v>
      </c>
      <c r="K1" s="20" t="s">
        <v>13</v>
      </c>
      <c r="L1" s="19" t="s">
        <v>14</v>
      </c>
      <c r="M1" s="39"/>
      <c r="N1" s="20" t="s">
        <v>13</v>
      </c>
      <c r="O1" s="19" t="s">
        <v>14</v>
      </c>
      <c r="P1" s="39" t="s">
        <v>7</v>
      </c>
      <c r="Q1" s="20" t="s">
        <v>13</v>
      </c>
      <c r="R1" s="19" t="s">
        <v>14</v>
      </c>
      <c r="S1" s="39" t="s">
        <v>61</v>
      </c>
      <c r="T1" s="20" t="s">
        <v>13</v>
      </c>
      <c r="U1" s="19" t="s">
        <v>14</v>
      </c>
      <c r="V1" s="39" t="s">
        <v>60</v>
      </c>
      <c r="W1" s="20" t="s">
        <v>13</v>
      </c>
      <c r="X1" s="19" t="s">
        <v>14</v>
      </c>
      <c r="Y1" s="17" t="s">
        <v>15</v>
      </c>
      <c r="Z1" s="17" t="s">
        <v>45</v>
      </c>
      <c r="AA1" s="17"/>
      <c r="AB1" s="21"/>
    </row>
    <row r="2" spans="1:27" ht="12.75">
      <c r="A2" s="48" t="s">
        <v>11</v>
      </c>
      <c r="B2" s="3"/>
      <c r="C2" s="4"/>
      <c r="D2" s="3"/>
      <c r="E2" s="4"/>
      <c r="F2" s="4"/>
      <c r="G2" s="3"/>
      <c r="H2" s="4"/>
      <c r="I2" s="4"/>
      <c r="J2" s="3"/>
      <c r="K2" s="4"/>
      <c r="L2" s="4"/>
      <c r="M2" s="3"/>
      <c r="N2" s="4"/>
      <c r="O2" s="4"/>
      <c r="P2" s="3"/>
      <c r="Q2" s="4"/>
      <c r="R2" s="4"/>
      <c r="S2" s="3"/>
      <c r="T2" s="4"/>
      <c r="U2" s="4"/>
      <c r="V2" s="3"/>
      <c r="W2" s="4"/>
      <c r="X2" s="4"/>
      <c r="Y2" s="4"/>
      <c r="Z2" s="4"/>
      <c r="AA2" s="4"/>
    </row>
    <row r="3" spans="1:27" ht="15" customHeight="1">
      <c r="A3" s="31">
        <f>ROW(A3)-ROW(A$2)</f>
        <v>1</v>
      </c>
      <c r="B3" s="37" t="s">
        <v>49</v>
      </c>
      <c r="C3" s="38" t="s">
        <v>3</v>
      </c>
      <c r="D3" s="41" t="s">
        <v>67</v>
      </c>
      <c r="E3" s="7">
        <f aca="true" t="shared" si="0" ref="E3:E17">IF(ISNUMBER(D3),RANK(D3,D$2:D$18,IF(ISNUMBER(VALUE(MID(D$1,1,1))),1,0)),IF(ISTEXT(D3),0,""))</f>
        <v>0</v>
      </c>
      <c r="F3" s="7">
        <f aca="true" t="shared" si="1" ref="F3:F17">IF(E3="",0,VLOOKUP(E3,$A$40:$B$60,2,FALSE))</f>
        <v>1</v>
      </c>
      <c r="G3" s="41" t="s">
        <v>65</v>
      </c>
      <c r="H3" s="7">
        <f aca="true" t="shared" si="2" ref="H3:H17">IF(ISNUMBER(G3),RANK(G3,G$2:G$18,IF(ISNUMBER(VALUE(MID(G$1,1,1))),1,0)),IF(ISTEXT(G3),0,""))</f>
        <v>0</v>
      </c>
      <c r="I3" s="7">
        <f aca="true" t="shared" si="3" ref="I3:I17">IF(H3="",0,VLOOKUP(H3,$A$40:$B$60,2,FALSE))</f>
        <v>1</v>
      </c>
      <c r="J3" s="41">
        <v>10.1</v>
      </c>
      <c r="K3" s="7">
        <f aca="true" t="shared" si="4" ref="K3:K17">IF(ISNUMBER(J3),RANK(J3,J$2:J$18,IF(ISNUMBER(VALUE(MID(J$1,1,1))),1,0)),IF(ISTEXT(J3),0,""))</f>
        <v>3</v>
      </c>
      <c r="L3" s="7">
        <f aca="true" t="shared" si="5" ref="L3:L17">IF(K3="",0,VLOOKUP(K3,$A$40:$B$60,2,FALSE))</f>
        <v>4</v>
      </c>
      <c r="M3" s="41"/>
      <c r="N3" s="7">
        <f aca="true" t="shared" si="6" ref="N3:N17">IF(ISNUMBER(M3),RANK(M3,M$2:M$18,IF(ISNUMBER(VALUE(MID(M$1,1,1))),1,0)),IF(ISTEXT(M3),0,""))</f>
      </c>
      <c r="O3" s="7">
        <f aca="true" t="shared" si="7" ref="O3:O17">IF(N3="",0,VLOOKUP(N3,$A$40:$B$60,2,FALSE))</f>
        <v>0</v>
      </c>
      <c r="P3" s="41">
        <v>4.15</v>
      </c>
      <c r="Q3" s="7">
        <f aca="true" t="shared" si="8" ref="Q3:Q17">IF(ISNUMBER(P3),RANK(P3,P$2:P$18,IF(ISNUMBER(VALUE(MID(P$1,1,1))),1,0)),IF(ISTEXT(P3),0,""))</f>
        <v>2</v>
      </c>
      <c r="R3" s="7">
        <f aca="true" t="shared" si="9" ref="R3:R17">IF(Q3="",0,VLOOKUP(Q3,$A$40:$B$60,2,FALSE))</f>
        <v>5</v>
      </c>
      <c r="S3" s="55" t="s">
        <v>83</v>
      </c>
      <c r="T3" s="7">
        <f aca="true" t="shared" si="10" ref="T3:T17">IF(ISNUMBER(S3),RANK(S3,S$2:S$18,IF(ISNUMBER(VALUE(MID(S$1,1,1))),1,0)),IF(ISTEXT(S3),0,""))</f>
        <v>0</v>
      </c>
      <c r="U3" s="7">
        <f aca="true" t="shared" si="11" ref="U3:U17">IF(T3="",0,VLOOKUP(T3,$A$40:$B$60,2,FALSE))</f>
        <v>1</v>
      </c>
      <c r="V3" s="56" t="s">
        <v>59</v>
      </c>
      <c r="W3" s="7">
        <f aca="true" t="shared" si="12" ref="W3:W17">IF(ISNUMBER(V3),RANK(V3,V$2:V$18,IF(ISNUMBER(VALUE(MID(V$1,1,1))),1,0)),IF(ISTEXT(V3),0,""))</f>
        <v>0</v>
      </c>
      <c r="X3" s="7">
        <f aca="true" t="shared" si="13" ref="X3:X17">IF(W3="",0,VLOOKUP(W3,$A$40:$B$60,2,FALSE))</f>
        <v>1</v>
      </c>
      <c r="Y3" s="7">
        <f>IF(ISNUMBER(F3),F3,0)+IF(ISNUMBER(I3),I3,0)+IF(ISNUMBER(L3),L3,0)+IF(ISNUMBER(O3),O3,0)+IF(ISNUMBER(R3),R3,0)+IF(ISNUMBER(U3),U3,0)+IF(ISNUMBER(X3),X3,0)</f>
        <v>13</v>
      </c>
      <c r="Z3" s="7">
        <f aca="true" t="shared" si="14" ref="Z3:Z17">IF(Y3&gt;0,RANK(Y3,Y$2:Y$18),"")</f>
        <v>6</v>
      </c>
      <c r="AA3" s="4"/>
    </row>
    <row r="4" spans="1:27" ht="15" customHeight="1">
      <c r="A4" s="31">
        <f>ROW(A4)-ROW(A$2)</f>
        <v>2</v>
      </c>
      <c r="B4" s="37" t="s">
        <v>48</v>
      </c>
      <c r="C4" s="38" t="s">
        <v>3</v>
      </c>
      <c r="D4" s="41">
        <v>32.1</v>
      </c>
      <c r="E4" s="7">
        <f t="shared" si="0"/>
        <v>3</v>
      </c>
      <c r="F4" s="7">
        <f t="shared" si="1"/>
        <v>4</v>
      </c>
      <c r="G4" s="41" t="s">
        <v>66</v>
      </c>
      <c r="H4" s="7">
        <f t="shared" si="2"/>
        <v>0</v>
      </c>
      <c r="I4" s="7">
        <f t="shared" si="3"/>
        <v>1</v>
      </c>
      <c r="J4" s="41" t="s">
        <v>73</v>
      </c>
      <c r="K4" s="7">
        <f t="shared" si="4"/>
        <v>0</v>
      </c>
      <c r="L4" s="7">
        <f t="shared" si="5"/>
        <v>1</v>
      </c>
      <c r="M4" s="41"/>
      <c r="N4" s="7">
        <f t="shared" si="6"/>
      </c>
      <c r="O4" s="7">
        <f t="shared" si="7"/>
        <v>0</v>
      </c>
      <c r="P4" s="41" t="s">
        <v>77</v>
      </c>
      <c r="Q4" s="7">
        <f t="shared" si="8"/>
        <v>0</v>
      </c>
      <c r="R4" s="7">
        <f t="shared" si="9"/>
        <v>1</v>
      </c>
      <c r="S4" s="55">
        <v>9.1</v>
      </c>
      <c r="T4" s="7">
        <f t="shared" si="10"/>
        <v>3</v>
      </c>
      <c r="U4" s="7">
        <f t="shared" si="11"/>
        <v>4</v>
      </c>
      <c r="V4" s="56" t="s">
        <v>59</v>
      </c>
      <c r="W4" s="7">
        <f t="shared" si="12"/>
        <v>0</v>
      </c>
      <c r="X4" s="7">
        <f t="shared" si="13"/>
        <v>1</v>
      </c>
      <c r="Y4" s="7">
        <f>IF(ISNUMBER(F4),F4,0)+IF(ISNUMBER(I4),I4,0)+IF(ISNUMBER(L4),L4,0)+IF(ISNUMBER(O4),O4,0)+IF(ISNUMBER(R4),R4,0)+IF(ISNUMBER(U4),U4,0)+IF(ISNUMBER(X4),X4,0)</f>
        <v>12</v>
      </c>
      <c r="Z4" s="7">
        <f t="shared" si="14"/>
        <v>7</v>
      </c>
      <c r="AA4" s="4"/>
    </row>
    <row r="5" spans="1:27" ht="15" customHeight="1">
      <c r="A5" s="31">
        <f>ROW(A5)-ROW(A$2)</f>
        <v>3</v>
      </c>
      <c r="B5" s="37" t="s">
        <v>47</v>
      </c>
      <c r="C5" s="38" t="s">
        <v>3</v>
      </c>
      <c r="D5" s="41">
        <v>33.6</v>
      </c>
      <c r="E5" s="7">
        <f t="shared" si="0"/>
        <v>2</v>
      </c>
      <c r="F5" s="7">
        <f t="shared" si="1"/>
        <v>5</v>
      </c>
      <c r="G5" s="41">
        <v>27</v>
      </c>
      <c r="H5" s="7">
        <f t="shared" si="2"/>
        <v>2</v>
      </c>
      <c r="I5" s="7">
        <f t="shared" si="3"/>
        <v>5</v>
      </c>
      <c r="J5" s="41" t="s">
        <v>74</v>
      </c>
      <c r="K5" s="7">
        <f t="shared" si="4"/>
        <v>0</v>
      </c>
      <c r="L5" s="7">
        <f t="shared" si="5"/>
        <v>1</v>
      </c>
      <c r="M5" s="40"/>
      <c r="N5" s="7">
        <f t="shared" si="6"/>
      </c>
      <c r="O5" s="7">
        <f t="shared" si="7"/>
        <v>0</v>
      </c>
      <c r="P5" s="41" t="s">
        <v>78</v>
      </c>
      <c r="Q5" s="7">
        <f t="shared" si="8"/>
        <v>0</v>
      </c>
      <c r="R5" s="7">
        <f t="shared" si="9"/>
        <v>1</v>
      </c>
      <c r="S5" s="55"/>
      <c r="T5" s="7">
        <f t="shared" si="10"/>
      </c>
      <c r="U5" s="7">
        <f t="shared" si="11"/>
        <v>0</v>
      </c>
      <c r="V5" s="53">
        <v>1</v>
      </c>
      <c r="W5" s="7">
        <f t="shared" si="12"/>
        <v>3</v>
      </c>
      <c r="X5" s="7">
        <f t="shared" si="13"/>
        <v>4</v>
      </c>
      <c r="Y5" s="7">
        <f>IF(ISNUMBER(F5),F5,0)+IF(ISNUMBER(I5),I5,0)+IF(ISNUMBER(L5),L5,0)+IF(ISNUMBER(O5),O5,0)+IF(ISNUMBER(R5),R5,0)+IF(ISNUMBER(U5),U5,0)+IF(ISNUMBER(X5),X5,0)</f>
        <v>16</v>
      </c>
      <c r="Z5" s="7">
        <f t="shared" si="14"/>
        <v>3</v>
      </c>
      <c r="AA5" s="4"/>
    </row>
    <row r="6" spans="1:27" ht="15" customHeight="1">
      <c r="A6" s="31">
        <f aca="true" t="shared" si="15" ref="A6:A17">ROW(A6)-ROW(A$2)</f>
        <v>4</v>
      </c>
      <c r="B6" s="37" t="s">
        <v>54</v>
      </c>
      <c r="C6" s="38" t="s">
        <v>3</v>
      </c>
      <c r="D6" s="41"/>
      <c r="E6" s="7">
        <f t="shared" si="0"/>
      </c>
      <c r="F6" s="7">
        <f t="shared" si="1"/>
        <v>0</v>
      </c>
      <c r="G6" s="41"/>
      <c r="H6" s="7">
        <f t="shared" si="2"/>
      </c>
      <c r="I6" s="7">
        <f t="shared" si="3"/>
        <v>0</v>
      </c>
      <c r="J6" s="41"/>
      <c r="K6" s="7">
        <f t="shared" si="4"/>
      </c>
      <c r="L6" s="7">
        <f t="shared" si="5"/>
        <v>0</v>
      </c>
      <c r="M6" s="41"/>
      <c r="N6" s="7">
        <f t="shared" si="6"/>
      </c>
      <c r="O6" s="7">
        <f t="shared" si="7"/>
        <v>0</v>
      </c>
      <c r="P6" s="41"/>
      <c r="Q6" s="7">
        <f t="shared" si="8"/>
      </c>
      <c r="R6" s="7">
        <f t="shared" si="9"/>
        <v>0</v>
      </c>
      <c r="S6" s="55"/>
      <c r="T6" s="7">
        <f t="shared" si="10"/>
      </c>
      <c r="U6" s="7">
        <f t="shared" si="11"/>
        <v>0</v>
      </c>
      <c r="V6" s="56" t="s">
        <v>59</v>
      </c>
      <c r="W6" s="7">
        <f t="shared" si="12"/>
        <v>0</v>
      </c>
      <c r="X6" s="7">
        <f t="shared" si="13"/>
        <v>1</v>
      </c>
      <c r="Y6" s="7">
        <f>IF(ISNUMBER(F6),F6,0)+IF(ISNUMBER(I6),I6,0)+IF(ISNUMBER(L6),L6,0)+IF(ISNUMBER(O6),O6,0)+IF(ISNUMBER(R6),R6,0)+IF(ISNUMBER(U6),U6,0)+IF(ISNUMBER(X6),X6,0)</f>
        <v>1</v>
      </c>
      <c r="Z6" s="7">
        <f t="shared" si="14"/>
        <v>11</v>
      </c>
      <c r="AA6" s="4"/>
    </row>
    <row r="7" spans="1:27" ht="15" customHeight="1">
      <c r="A7" s="31">
        <f t="shared" si="15"/>
        <v>5</v>
      </c>
      <c r="B7" s="37" t="s">
        <v>55</v>
      </c>
      <c r="C7" s="38" t="s">
        <v>3</v>
      </c>
      <c r="D7" s="41" t="s">
        <v>68</v>
      </c>
      <c r="E7" s="7">
        <f t="shared" si="0"/>
        <v>0</v>
      </c>
      <c r="F7" s="7">
        <f t="shared" si="1"/>
        <v>1</v>
      </c>
      <c r="G7" s="41">
        <v>26.35</v>
      </c>
      <c r="H7" s="7">
        <f t="shared" si="2"/>
        <v>3</v>
      </c>
      <c r="I7" s="7">
        <f t="shared" si="3"/>
        <v>4</v>
      </c>
      <c r="J7" s="40">
        <v>10.57</v>
      </c>
      <c r="K7" s="7">
        <f t="shared" si="4"/>
        <v>2</v>
      </c>
      <c r="L7" s="7">
        <f t="shared" si="5"/>
        <v>5</v>
      </c>
      <c r="M7" s="41"/>
      <c r="N7" s="7">
        <f t="shared" si="6"/>
      </c>
      <c r="O7" s="7">
        <f t="shared" si="7"/>
        <v>0</v>
      </c>
      <c r="P7" s="40">
        <v>4.29</v>
      </c>
      <c r="Q7" s="7">
        <f t="shared" si="8"/>
        <v>1</v>
      </c>
      <c r="R7" s="7">
        <f t="shared" si="9"/>
        <v>7</v>
      </c>
      <c r="S7" s="51">
        <v>8.3</v>
      </c>
      <c r="T7" s="7">
        <f t="shared" si="10"/>
        <v>1</v>
      </c>
      <c r="U7" s="7">
        <f t="shared" si="11"/>
        <v>7</v>
      </c>
      <c r="V7" s="53">
        <v>3</v>
      </c>
      <c r="W7" s="7">
        <f t="shared" si="12"/>
        <v>1</v>
      </c>
      <c r="X7" s="7">
        <f t="shared" si="13"/>
        <v>7</v>
      </c>
      <c r="Y7" s="7">
        <f aca="true" t="shared" si="16" ref="Y7:Y17">IF(ISNUMBER(F7),F7,0)+IF(ISNUMBER(I7),I7,0)+IF(ISNUMBER(L7),L7,0)+IF(ISNUMBER(O7),O7,0)+IF(ISNUMBER(R7),R7,0)+IF(ISNUMBER(U7),U7,0)+IF(ISNUMBER(X7),X7,0)</f>
        <v>31</v>
      </c>
      <c r="Z7" s="7">
        <f t="shared" si="14"/>
        <v>1</v>
      </c>
      <c r="AA7" s="4"/>
    </row>
    <row r="8" spans="1:27" ht="15" customHeight="1">
      <c r="A8" s="31">
        <f t="shared" si="15"/>
        <v>6</v>
      </c>
      <c r="B8" s="37" t="s">
        <v>56</v>
      </c>
      <c r="C8" s="38" t="s">
        <v>2</v>
      </c>
      <c r="D8" s="41">
        <v>30.03</v>
      </c>
      <c r="E8" s="7">
        <f t="shared" si="0"/>
        <v>4</v>
      </c>
      <c r="F8" s="7">
        <f t="shared" si="1"/>
        <v>3</v>
      </c>
      <c r="G8" s="41">
        <v>23.32</v>
      </c>
      <c r="H8" s="7">
        <f t="shared" si="2"/>
        <v>4</v>
      </c>
      <c r="I8" s="7">
        <f t="shared" si="3"/>
        <v>3</v>
      </c>
      <c r="J8" s="41">
        <v>9.96</v>
      </c>
      <c r="K8" s="7">
        <f t="shared" si="4"/>
        <v>5</v>
      </c>
      <c r="L8" s="7">
        <f t="shared" si="5"/>
        <v>2</v>
      </c>
      <c r="M8" s="41"/>
      <c r="N8" s="7">
        <f t="shared" si="6"/>
      </c>
      <c r="O8" s="7">
        <f t="shared" si="7"/>
        <v>0</v>
      </c>
      <c r="P8" s="41" t="s">
        <v>79</v>
      </c>
      <c r="Q8" s="7">
        <f t="shared" si="8"/>
        <v>0</v>
      </c>
      <c r="R8" s="7">
        <f t="shared" si="9"/>
        <v>1</v>
      </c>
      <c r="S8" s="55">
        <v>9.7</v>
      </c>
      <c r="T8" s="7">
        <f t="shared" si="10"/>
        <v>4</v>
      </c>
      <c r="U8" s="7">
        <f t="shared" si="11"/>
        <v>3</v>
      </c>
      <c r="V8" s="56">
        <v>0</v>
      </c>
      <c r="W8" s="7">
        <f t="shared" si="12"/>
        <v>4</v>
      </c>
      <c r="X8" s="7">
        <f t="shared" si="13"/>
        <v>3</v>
      </c>
      <c r="Y8" s="7">
        <f t="shared" si="16"/>
        <v>15</v>
      </c>
      <c r="Z8" s="7">
        <f t="shared" si="14"/>
        <v>4</v>
      </c>
      <c r="AA8" s="4"/>
    </row>
    <row r="9" spans="1:27" ht="15" customHeight="1">
      <c r="A9" s="31">
        <f t="shared" si="15"/>
        <v>7</v>
      </c>
      <c r="B9" s="37" t="s">
        <v>57</v>
      </c>
      <c r="C9" s="38" t="s">
        <v>2</v>
      </c>
      <c r="D9" s="41" t="s">
        <v>69</v>
      </c>
      <c r="E9" s="7">
        <f t="shared" si="0"/>
        <v>0</v>
      </c>
      <c r="F9" s="7">
        <f t="shared" si="1"/>
        <v>1</v>
      </c>
      <c r="G9" s="41" t="s">
        <v>71</v>
      </c>
      <c r="H9" s="7">
        <f t="shared" si="2"/>
        <v>0</v>
      </c>
      <c r="I9" s="7">
        <f t="shared" si="3"/>
        <v>1</v>
      </c>
      <c r="J9" s="41" t="s">
        <v>75</v>
      </c>
      <c r="K9" s="7">
        <f t="shared" si="4"/>
        <v>0</v>
      </c>
      <c r="L9" s="7">
        <f t="shared" si="5"/>
        <v>1</v>
      </c>
      <c r="M9" s="41"/>
      <c r="N9" s="7">
        <f t="shared" si="6"/>
      </c>
      <c r="O9" s="7">
        <f t="shared" si="7"/>
        <v>0</v>
      </c>
      <c r="P9" s="41">
        <v>3.6</v>
      </c>
      <c r="Q9" s="7">
        <f t="shared" si="8"/>
        <v>6</v>
      </c>
      <c r="R9" s="7">
        <f t="shared" si="9"/>
        <v>1</v>
      </c>
      <c r="S9" s="55" t="s">
        <v>81</v>
      </c>
      <c r="T9" s="7">
        <f t="shared" si="10"/>
        <v>0</v>
      </c>
      <c r="U9" s="7">
        <f t="shared" si="11"/>
        <v>1</v>
      </c>
      <c r="V9" s="56">
        <v>0</v>
      </c>
      <c r="W9" s="7">
        <f t="shared" si="12"/>
        <v>4</v>
      </c>
      <c r="X9" s="7">
        <f t="shared" si="13"/>
        <v>3</v>
      </c>
      <c r="Y9" s="7">
        <f t="shared" si="16"/>
        <v>8</v>
      </c>
      <c r="Z9" s="7">
        <f t="shared" si="14"/>
        <v>10</v>
      </c>
      <c r="AA9" s="4"/>
    </row>
    <row r="10" spans="1:27" ht="15" customHeight="1">
      <c r="A10" s="31">
        <f t="shared" si="15"/>
        <v>8</v>
      </c>
      <c r="B10" s="37" t="s">
        <v>58</v>
      </c>
      <c r="C10" s="38" t="s">
        <v>1</v>
      </c>
      <c r="D10" s="41" t="s">
        <v>70</v>
      </c>
      <c r="E10" s="7">
        <f t="shared" si="0"/>
        <v>0</v>
      </c>
      <c r="F10" s="7">
        <f t="shared" si="1"/>
        <v>1</v>
      </c>
      <c r="G10" s="41">
        <v>20.66</v>
      </c>
      <c r="H10" s="7">
        <f t="shared" si="2"/>
        <v>6</v>
      </c>
      <c r="I10" s="7">
        <f t="shared" si="3"/>
        <v>1</v>
      </c>
      <c r="J10" s="41">
        <v>9.85</v>
      </c>
      <c r="K10" s="7">
        <f t="shared" si="4"/>
        <v>6</v>
      </c>
      <c r="L10" s="7">
        <f t="shared" si="5"/>
        <v>1</v>
      </c>
      <c r="M10" s="41"/>
      <c r="N10" s="7">
        <f t="shared" si="6"/>
      </c>
      <c r="O10" s="7">
        <f t="shared" si="7"/>
        <v>0</v>
      </c>
      <c r="P10" s="41" t="s">
        <v>80</v>
      </c>
      <c r="Q10" s="7">
        <f t="shared" si="8"/>
        <v>0</v>
      </c>
      <c r="R10" s="7">
        <f t="shared" si="9"/>
        <v>1</v>
      </c>
      <c r="S10" s="55">
        <v>9.9</v>
      </c>
      <c r="T10" s="7">
        <f t="shared" si="10"/>
        <v>5</v>
      </c>
      <c r="U10" s="7">
        <f t="shared" si="11"/>
        <v>2</v>
      </c>
      <c r="V10" s="56">
        <v>0</v>
      </c>
      <c r="W10" s="7">
        <f t="shared" si="12"/>
        <v>4</v>
      </c>
      <c r="X10" s="7">
        <f t="shared" si="13"/>
        <v>3</v>
      </c>
      <c r="Y10" s="7">
        <f t="shared" si="16"/>
        <v>9</v>
      </c>
      <c r="Z10" s="7">
        <f t="shared" si="14"/>
        <v>9</v>
      </c>
      <c r="AA10" s="4"/>
    </row>
    <row r="11" spans="1:27" ht="15" customHeight="1">
      <c r="A11" s="31">
        <f t="shared" si="15"/>
        <v>9</v>
      </c>
      <c r="B11" s="37" t="s">
        <v>52</v>
      </c>
      <c r="C11" s="38" t="s">
        <v>1</v>
      </c>
      <c r="D11" s="40">
        <v>40.52</v>
      </c>
      <c r="E11" s="7">
        <f t="shared" si="0"/>
        <v>1</v>
      </c>
      <c r="F11" s="7">
        <f t="shared" si="1"/>
        <v>7</v>
      </c>
      <c r="G11" s="41">
        <v>27.18</v>
      </c>
      <c r="H11" s="7">
        <f t="shared" si="2"/>
        <v>1</v>
      </c>
      <c r="I11" s="7">
        <f t="shared" si="3"/>
        <v>7</v>
      </c>
      <c r="J11" s="41">
        <v>11.36</v>
      </c>
      <c r="K11" s="7">
        <f t="shared" si="4"/>
        <v>1</v>
      </c>
      <c r="L11" s="7">
        <f t="shared" si="5"/>
        <v>7</v>
      </c>
      <c r="M11" s="40"/>
      <c r="N11" s="7">
        <f t="shared" si="6"/>
      </c>
      <c r="O11" s="7">
        <f t="shared" si="7"/>
        <v>0</v>
      </c>
      <c r="P11" s="40">
        <v>3.95</v>
      </c>
      <c r="Q11" s="7">
        <f t="shared" si="8"/>
        <v>4</v>
      </c>
      <c r="R11" s="7">
        <f t="shared" si="9"/>
        <v>3</v>
      </c>
      <c r="S11" s="55">
        <v>10.2</v>
      </c>
      <c r="T11" s="7">
        <f t="shared" si="10"/>
        <v>6</v>
      </c>
      <c r="U11" s="7">
        <f t="shared" si="11"/>
        <v>1</v>
      </c>
      <c r="V11" s="56">
        <v>1.1</v>
      </c>
      <c r="W11" s="7">
        <f t="shared" si="12"/>
        <v>2</v>
      </c>
      <c r="X11" s="7">
        <f t="shared" si="13"/>
        <v>5</v>
      </c>
      <c r="Y11" s="7">
        <f t="shared" si="16"/>
        <v>30</v>
      </c>
      <c r="Z11" s="7">
        <f t="shared" si="14"/>
        <v>2</v>
      </c>
      <c r="AA11" s="4"/>
    </row>
    <row r="12" spans="1:27" ht="15" customHeight="1">
      <c r="A12" s="31">
        <f t="shared" si="15"/>
        <v>10</v>
      </c>
      <c r="B12" s="37" t="s">
        <v>0</v>
      </c>
      <c r="C12" s="38" t="s">
        <v>1</v>
      </c>
      <c r="D12" s="41">
        <v>28.4</v>
      </c>
      <c r="E12" s="7">
        <f t="shared" si="0"/>
        <v>5</v>
      </c>
      <c r="F12" s="7">
        <f t="shared" si="1"/>
        <v>2</v>
      </c>
      <c r="G12" s="41" t="s">
        <v>72</v>
      </c>
      <c r="H12" s="7">
        <f t="shared" si="2"/>
        <v>0</v>
      </c>
      <c r="I12" s="7">
        <f t="shared" si="3"/>
        <v>1</v>
      </c>
      <c r="J12" s="41" t="s">
        <v>76</v>
      </c>
      <c r="K12" s="7">
        <f t="shared" si="4"/>
        <v>0</v>
      </c>
      <c r="L12" s="7">
        <f t="shared" si="5"/>
        <v>1</v>
      </c>
      <c r="M12" s="41"/>
      <c r="N12" s="7">
        <f t="shared" si="6"/>
      </c>
      <c r="O12" s="7">
        <f t="shared" si="7"/>
        <v>0</v>
      </c>
      <c r="P12" s="40">
        <v>4.01</v>
      </c>
      <c r="Q12" s="7">
        <f t="shared" si="8"/>
        <v>3</v>
      </c>
      <c r="R12" s="7">
        <f t="shared" si="9"/>
        <v>4</v>
      </c>
      <c r="S12" s="55" t="s">
        <v>82</v>
      </c>
      <c r="T12" s="7">
        <f t="shared" si="10"/>
        <v>0</v>
      </c>
      <c r="U12" s="7">
        <f t="shared" si="11"/>
        <v>1</v>
      </c>
      <c r="V12" s="56" t="s">
        <v>59</v>
      </c>
      <c r="W12" s="7">
        <f t="shared" si="12"/>
        <v>0</v>
      </c>
      <c r="X12" s="7">
        <f t="shared" si="13"/>
        <v>1</v>
      </c>
      <c r="Y12" s="7">
        <f>IF(ISNUMBER(F12),F12,0)+IF(ISNUMBER(I12),I12,0)+IF(ISNUMBER(L12),L12,0)+IF(ISNUMBER(O12),O12,0)+IF(ISNUMBER(R12),R12,0)+IF(ISNUMBER(U12),U12,0)+IF(ISNUMBER(X12),X12,0)</f>
        <v>10</v>
      </c>
      <c r="Z12" s="7">
        <f t="shared" si="14"/>
        <v>8</v>
      </c>
      <c r="AA12" s="4"/>
    </row>
    <row r="13" spans="1:27" ht="15" customHeight="1">
      <c r="A13" s="31">
        <f t="shared" si="15"/>
        <v>11</v>
      </c>
      <c r="B13" s="37" t="s">
        <v>46</v>
      </c>
      <c r="C13" s="38" t="s">
        <v>2</v>
      </c>
      <c r="D13" s="41">
        <v>25.8</v>
      </c>
      <c r="E13" s="7">
        <f t="shared" si="0"/>
        <v>6</v>
      </c>
      <c r="F13" s="7">
        <f t="shared" si="1"/>
        <v>1</v>
      </c>
      <c r="G13" s="41">
        <v>21.83</v>
      </c>
      <c r="H13" s="7">
        <f t="shared" si="2"/>
        <v>5</v>
      </c>
      <c r="I13" s="7">
        <f t="shared" si="3"/>
        <v>2</v>
      </c>
      <c r="J13" s="40">
        <v>10.1</v>
      </c>
      <c r="K13" s="7">
        <f t="shared" si="4"/>
        <v>3</v>
      </c>
      <c r="L13" s="7">
        <f t="shared" si="5"/>
        <v>4</v>
      </c>
      <c r="M13" s="41"/>
      <c r="N13" s="7">
        <f t="shared" si="6"/>
      </c>
      <c r="O13" s="7">
        <f t="shared" si="7"/>
        <v>0</v>
      </c>
      <c r="P13" s="40">
        <v>3.77</v>
      </c>
      <c r="Q13" s="7">
        <f t="shared" si="8"/>
        <v>5</v>
      </c>
      <c r="R13" s="7">
        <f t="shared" si="9"/>
        <v>2</v>
      </c>
      <c r="S13" s="51">
        <v>9</v>
      </c>
      <c r="T13" s="7">
        <f t="shared" si="10"/>
        <v>2</v>
      </c>
      <c r="U13" s="7">
        <f t="shared" si="11"/>
        <v>5</v>
      </c>
      <c r="V13" s="56" t="s">
        <v>59</v>
      </c>
      <c r="W13" s="7">
        <f t="shared" si="12"/>
        <v>0</v>
      </c>
      <c r="X13" s="7">
        <f t="shared" si="13"/>
        <v>1</v>
      </c>
      <c r="Y13" s="7">
        <f>IF(ISNUMBER(F13),F13,0)+IF(ISNUMBER(I13),I13,0)+IF(ISNUMBER(L13),L13,0)+IF(ISNUMBER(O13),O13,0)+IF(ISNUMBER(R13),R13,0)+IF(ISNUMBER(U13),U13,0)+IF(ISNUMBER(X13),X13,0)</f>
        <v>15</v>
      </c>
      <c r="Z13" s="7">
        <f t="shared" si="14"/>
        <v>4</v>
      </c>
      <c r="AA13" s="4"/>
    </row>
    <row r="14" spans="1:27" ht="15" customHeight="1">
      <c r="A14" s="31">
        <f t="shared" si="15"/>
        <v>12</v>
      </c>
      <c r="B14" s="37"/>
      <c r="C14" s="38"/>
      <c r="D14" s="41"/>
      <c r="E14" s="7">
        <f t="shared" si="0"/>
      </c>
      <c r="F14" s="7">
        <f t="shared" si="1"/>
        <v>0</v>
      </c>
      <c r="G14" s="41"/>
      <c r="H14" s="7">
        <f t="shared" si="2"/>
      </c>
      <c r="I14" s="7">
        <f t="shared" si="3"/>
        <v>0</v>
      </c>
      <c r="J14" s="40"/>
      <c r="K14" s="7">
        <f t="shared" si="4"/>
      </c>
      <c r="L14" s="7">
        <f t="shared" si="5"/>
        <v>0</v>
      </c>
      <c r="M14" s="41"/>
      <c r="N14" s="7">
        <f t="shared" si="6"/>
      </c>
      <c r="O14" s="7">
        <f t="shared" si="7"/>
        <v>0</v>
      </c>
      <c r="P14" s="41"/>
      <c r="Q14" s="7">
        <f t="shared" si="8"/>
      </c>
      <c r="R14" s="7">
        <f t="shared" si="9"/>
        <v>0</v>
      </c>
      <c r="S14" s="55"/>
      <c r="T14" s="7">
        <f t="shared" si="10"/>
      </c>
      <c r="U14" s="7">
        <f t="shared" si="11"/>
        <v>0</v>
      </c>
      <c r="V14" s="56"/>
      <c r="W14" s="7">
        <f t="shared" si="12"/>
      </c>
      <c r="X14" s="7">
        <f t="shared" si="13"/>
        <v>0</v>
      </c>
      <c r="Y14" s="7">
        <f>IF(ISNUMBER(F14),F14,0)+IF(ISNUMBER(I14),I14,0)+IF(ISNUMBER(L14),L14,0)+IF(ISNUMBER(O14),O14,0)+IF(ISNUMBER(R14),R14,0)+IF(ISNUMBER(U14),U14,0)+IF(ISNUMBER(X14),X14,0)</f>
        <v>0</v>
      </c>
      <c r="Z14" s="7">
        <f t="shared" si="14"/>
      </c>
      <c r="AA14" s="4"/>
    </row>
    <row r="15" spans="1:27" ht="15" customHeight="1">
      <c r="A15" s="31">
        <f t="shared" si="15"/>
        <v>13</v>
      </c>
      <c r="B15" s="37"/>
      <c r="C15" s="38"/>
      <c r="D15" s="41"/>
      <c r="E15" s="7">
        <f t="shared" si="0"/>
      </c>
      <c r="F15" s="7">
        <f t="shared" si="1"/>
        <v>0</v>
      </c>
      <c r="G15" s="41"/>
      <c r="H15" s="7">
        <f t="shared" si="2"/>
      </c>
      <c r="I15" s="7">
        <f t="shared" si="3"/>
        <v>0</v>
      </c>
      <c r="J15" s="41"/>
      <c r="K15" s="7">
        <f t="shared" si="4"/>
      </c>
      <c r="L15" s="7">
        <f t="shared" si="5"/>
        <v>0</v>
      </c>
      <c r="M15" s="41"/>
      <c r="N15" s="7">
        <f t="shared" si="6"/>
      </c>
      <c r="O15" s="7">
        <f t="shared" si="7"/>
        <v>0</v>
      </c>
      <c r="P15" s="41"/>
      <c r="Q15" s="7">
        <f t="shared" si="8"/>
      </c>
      <c r="R15" s="7">
        <f t="shared" si="9"/>
        <v>0</v>
      </c>
      <c r="S15" s="55"/>
      <c r="T15" s="7">
        <f t="shared" si="10"/>
      </c>
      <c r="U15" s="7">
        <f t="shared" si="11"/>
        <v>0</v>
      </c>
      <c r="V15" s="53"/>
      <c r="W15" s="7">
        <f t="shared" si="12"/>
      </c>
      <c r="X15" s="7">
        <f t="shared" si="13"/>
        <v>0</v>
      </c>
      <c r="Y15" s="7">
        <f t="shared" si="16"/>
        <v>0</v>
      </c>
      <c r="Z15" s="7">
        <f t="shared" si="14"/>
      </c>
      <c r="AA15" s="4"/>
    </row>
    <row r="16" spans="1:27" ht="15" customHeight="1">
      <c r="A16" s="31">
        <f t="shared" si="15"/>
        <v>14</v>
      </c>
      <c r="B16" s="37"/>
      <c r="C16" s="38"/>
      <c r="D16" s="41"/>
      <c r="E16" s="7">
        <f t="shared" si="0"/>
      </c>
      <c r="F16" s="7">
        <f t="shared" si="1"/>
        <v>0</v>
      </c>
      <c r="G16" s="41"/>
      <c r="H16" s="7">
        <f t="shared" si="2"/>
      </c>
      <c r="I16" s="7">
        <f t="shared" si="3"/>
        <v>0</v>
      </c>
      <c r="J16" s="41"/>
      <c r="K16" s="7">
        <f t="shared" si="4"/>
      </c>
      <c r="L16" s="7">
        <f t="shared" si="5"/>
        <v>0</v>
      </c>
      <c r="M16" s="41"/>
      <c r="N16" s="7">
        <f t="shared" si="6"/>
      </c>
      <c r="O16" s="7">
        <f t="shared" si="7"/>
        <v>0</v>
      </c>
      <c r="P16" s="41"/>
      <c r="Q16" s="7">
        <f t="shared" si="8"/>
      </c>
      <c r="R16" s="7">
        <f t="shared" si="9"/>
        <v>0</v>
      </c>
      <c r="S16" s="55"/>
      <c r="T16" s="7">
        <f t="shared" si="10"/>
      </c>
      <c r="U16" s="7">
        <f t="shared" si="11"/>
        <v>0</v>
      </c>
      <c r="V16" s="56"/>
      <c r="W16" s="7">
        <f t="shared" si="12"/>
      </c>
      <c r="X16" s="7">
        <f t="shared" si="13"/>
        <v>0</v>
      </c>
      <c r="Y16" s="7">
        <f t="shared" si="16"/>
        <v>0</v>
      </c>
      <c r="Z16" s="7">
        <f t="shared" si="14"/>
      </c>
      <c r="AA16" s="4"/>
    </row>
    <row r="17" spans="1:27" ht="15" customHeight="1">
      <c r="A17" s="31">
        <f t="shared" si="15"/>
        <v>15</v>
      </c>
      <c r="B17" s="37"/>
      <c r="C17" s="38"/>
      <c r="D17" s="41"/>
      <c r="E17" s="7">
        <f t="shared" si="0"/>
      </c>
      <c r="F17" s="7">
        <f t="shared" si="1"/>
        <v>0</v>
      </c>
      <c r="G17" s="40"/>
      <c r="H17" s="7">
        <f t="shared" si="2"/>
      </c>
      <c r="I17" s="7">
        <f t="shared" si="3"/>
        <v>0</v>
      </c>
      <c r="J17" s="41"/>
      <c r="K17" s="7">
        <f t="shared" si="4"/>
      </c>
      <c r="L17" s="7">
        <f t="shared" si="5"/>
        <v>0</v>
      </c>
      <c r="M17" s="40"/>
      <c r="N17" s="7">
        <f t="shared" si="6"/>
      </c>
      <c r="O17" s="7">
        <f t="shared" si="7"/>
        <v>0</v>
      </c>
      <c r="P17" s="41"/>
      <c r="Q17" s="7">
        <f t="shared" si="8"/>
      </c>
      <c r="R17" s="7">
        <f t="shared" si="9"/>
        <v>0</v>
      </c>
      <c r="S17" s="55"/>
      <c r="T17" s="7">
        <f t="shared" si="10"/>
      </c>
      <c r="U17" s="7">
        <f t="shared" si="11"/>
        <v>0</v>
      </c>
      <c r="V17" s="56"/>
      <c r="W17" s="7">
        <f t="shared" si="12"/>
      </c>
      <c r="X17" s="7">
        <f t="shared" si="13"/>
        <v>0</v>
      </c>
      <c r="Y17" s="7">
        <f t="shared" si="16"/>
        <v>0</v>
      </c>
      <c r="Z17" s="7">
        <f t="shared" si="14"/>
      </c>
      <c r="AA17" s="4"/>
    </row>
    <row r="18" spans="1:27" ht="12.75">
      <c r="A18" s="48" t="s">
        <v>12</v>
      </c>
      <c r="B18" s="3"/>
      <c r="C18" s="4"/>
      <c r="D18" s="3"/>
      <c r="E18" s="4"/>
      <c r="F18" s="4"/>
      <c r="G18" s="3"/>
      <c r="H18" s="4"/>
      <c r="I18" s="4"/>
      <c r="J18" s="3"/>
      <c r="K18" s="4"/>
      <c r="L18" s="4"/>
      <c r="M18" s="3"/>
      <c r="N18" s="4"/>
      <c r="O18" s="4"/>
      <c r="P18" s="3"/>
      <c r="Q18" s="4"/>
      <c r="R18" s="4"/>
      <c r="S18" s="52"/>
      <c r="T18" s="4"/>
      <c r="U18" s="4"/>
      <c r="V18" s="54"/>
      <c r="W18" s="4"/>
      <c r="X18" s="4"/>
      <c r="Y18" s="4"/>
      <c r="Z18" s="4"/>
      <c r="AA18" s="4"/>
    </row>
    <row r="19" spans="1:27" ht="15" customHeight="1">
      <c r="A19" s="31">
        <f>ROW(A19)-ROW(A$18)</f>
        <v>1</v>
      </c>
      <c r="B19" s="37" t="s">
        <v>62</v>
      </c>
      <c r="C19" s="38" t="s">
        <v>2</v>
      </c>
      <c r="D19" s="41" t="s">
        <v>84</v>
      </c>
      <c r="E19" s="7">
        <f aca="true" t="shared" si="17" ref="E19:E30">IF(ISNUMBER(D19),RANK(D19,D$18:D$31,IF(ISNUMBER(VALUE(MID(D$1,1,1))),1,0)),IF(ISTEXT(D19),0,""))</f>
        <v>0</v>
      </c>
      <c r="F19" s="7">
        <f aca="true" t="shared" si="18" ref="F19:F30">IF(E19="",0,VLOOKUP(E19,$A$40:$B$60,2,FALSE))</f>
        <v>1</v>
      </c>
      <c r="G19" s="41">
        <v>16.94</v>
      </c>
      <c r="H19" s="7">
        <f aca="true" t="shared" si="19" ref="H19:H30">IF(ISNUMBER(G19),RANK(G19,G$18:G$31,IF(ISNUMBER(VALUE(MID(G$1,1,1))),1,0)),IF(ISTEXT(G19),0,""))</f>
        <v>2</v>
      </c>
      <c r="I19" s="7">
        <f aca="true" t="shared" si="20" ref="I19:I30">IF(H19="",0,VLOOKUP(H19,$A$40:$B$60,2,FALSE))</f>
        <v>5</v>
      </c>
      <c r="J19" s="41">
        <v>7.8</v>
      </c>
      <c r="K19" s="7">
        <f aca="true" t="shared" si="21" ref="K19:K30">IF(ISNUMBER(J19),RANK(J19,J$18:J$31,IF(ISNUMBER(VALUE(MID(J$1,1,1))),1,0)),IF(ISTEXT(J19),0,""))</f>
        <v>2</v>
      </c>
      <c r="L19" s="7">
        <f aca="true" t="shared" si="22" ref="L19:L30">IF(K19="",0,VLOOKUP(K19,$A$40:$B$60,2,FALSE))</f>
        <v>5</v>
      </c>
      <c r="M19" s="41"/>
      <c r="N19" s="7">
        <f aca="true" t="shared" si="23" ref="N19:N30">IF(ISNUMBER(M19),RANK(M19,M$18:M$31,IF(ISNUMBER(VALUE(MID(M$1,1,1))),1,0)),IF(ISTEXT(M19),0,""))</f>
      </c>
      <c r="O19" s="7">
        <f aca="true" t="shared" si="24" ref="O19:O30">IF(N19="",0,VLOOKUP(N19,$A$40:$B$60,2,FALSE))</f>
        <v>0</v>
      </c>
      <c r="P19" s="41" t="s">
        <v>87</v>
      </c>
      <c r="Q19" s="7">
        <f aca="true" t="shared" si="25" ref="Q19:Q30">IF(ISNUMBER(P19),RANK(P19,P$18:P$31,IF(ISNUMBER(VALUE(MID(P$1,1,1))),1,0)),IF(ISTEXT(P19),0,""))</f>
        <v>0</v>
      </c>
      <c r="R19" s="7">
        <f aca="true" t="shared" si="26" ref="R19:R30">IF(Q19="",0,VLOOKUP(Q19,$A$40:$B$60,2,FALSE))</f>
        <v>1</v>
      </c>
      <c r="S19" s="55" t="s">
        <v>88</v>
      </c>
      <c r="T19" s="7">
        <f aca="true" t="shared" si="27" ref="T19:T30">IF(ISNUMBER(S19),RANK(S19,S$18:S$31,IF(ISNUMBER(VALUE(MID(S$1,1,1))),1,0)),IF(ISTEXT(S19),0,""))</f>
        <v>0</v>
      </c>
      <c r="U19" s="7">
        <f aca="true" t="shared" si="28" ref="U19:U30">IF(T19="",0,VLOOKUP(T19,$A$40:$B$60,2,FALSE))</f>
        <v>1</v>
      </c>
      <c r="V19" s="56" t="s">
        <v>89</v>
      </c>
      <c r="W19" s="7">
        <f aca="true" t="shared" si="29" ref="W19:W30">IF(ISNUMBER(V19),RANK(V19,V$18:V$31,IF(ISNUMBER(VALUE(MID(V$1,1,1))),1,0)),IF(ISTEXT(V19),0,""))</f>
        <v>0</v>
      </c>
      <c r="X19" s="7">
        <f aca="true" t="shared" si="30" ref="X19:X30">IF(W19="",0,VLOOKUP(W19,$A$40:$B$60,2,FALSE))</f>
        <v>1</v>
      </c>
      <c r="Y19" s="7">
        <f aca="true" t="shared" si="31" ref="Y19:Y30">IF(ISNUMBER(F19),F19,0)+IF(ISNUMBER(I19),I19,0)+IF(ISNUMBER(L19),L19,0)+IF(ISNUMBER(O19),O19,0)+IF(ISNUMBER(R19),R19,0)+IF(ISNUMBER(U19),U19,0)+IF(ISNUMBER(X19),X19,0)</f>
        <v>14</v>
      </c>
      <c r="Z19" s="7">
        <f>IF(Y19&gt;0,RANK(Y19,Y$18:Y$31),"")</f>
        <v>5</v>
      </c>
      <c r="AA19" s="4"/>
    </row>
    <row r="20" spans="1:27" ht="15" customHeight="1">
      <c r="A20" s="31">
        <f>ROW(A20)-ROW(A$18)</f>
        <v>2</v>
      </c>
      <c r="B20" s="37" t="s">
        <v>63</v>
      </c>
      <c r="C20" s="38" t="s">
        <v>1</v>
      </c>
      <c r="D20" s="41">
        <v>11</v>
      </c>
      <c r="E20" s="7">
        <f t="shared" si="17"/>
        <v>4</v>
      </c>
      <c r="F20" s="7">
        <f t="shared" si="18"/>
        <v>3</v>
      </c>
      <c r="G20" s="41">
        <v>11.94</v>
      </c>
      <c r="H20" s="7">
        <f t="shared" si="19"/>
        <v>4</v>
      </c>
      <c r="I20" s="7">
        <f t="shared" si="20"/>
        <v>3</v>
      </c>
      <c r="J20" s="40">
        <v>5.72</v>
      </c>
      <c r="K20" s="7">
        <f t="shared" si="21"/>
        <v>4</v>
      </c>
      <c r="L20" s="7">
        <f t="shared" si="22"/>
        <v>3</v>
      </c>
      <c r="M20" s="41"/>
      <c r="N20" s="7">
        <f t="shared" si="23"/>
      </c>
      <c r="O20" s="7">
        <f t="shared" si="24"/>
        <v>0</v>
      </c>
      <c r="P20" s="40">
        <v>1.82</v>
      </c>
      <c r="Q20" s="7">
        <f t="shared" si="25"/>
        <v>4</v>
      </c>
      <c r="R20" s="7">
        <f t="shared" si="26"/>
        <v>3</v>
      </c>
      <c r="S20" s="51">
        <v>14</v>
      </c>
      <c r="T20" s="7">
        <f t="shared" si="27"/>
        <v>4</v>
      </c>
      <c r="U20" s="7">
        <f t="shared" si="28"/>
        <v>3</v>
      </c>
      <c r="V20" s="56">
        <v>0</v>
      </c>
      <c r="W20" s="7">
        <f t="shared" si="29"/>
        <v>3</v>
      </c>
      <c r="X20" s="7">
        <f t="shared" si="30"/>
        <v>4</v>
      </c>
      <c r="Y20" s="7">
        <f t="shared" si="31"/>
        <v>19</v>
      </c>
      <c r="Z20" s="7">
        <f aca="true" t="shared" si="32" ref="Z20:Z30">IF(Y20&gt;0,RANK(Y20,Y$18:Y$31),"")</f>
        <v>4</v>
      </c>
      <c r="AA20" s="4"/>
    </row>
    <row r="21" spans="1:27" ht="15" customHeight="1">
      <c r="A21" s="31">
        <f aca="true" t="shared" si="33" ref="A21:A30">ROW(A21)-ROW(A$18)</f>
        <v>3</v>
      </c>
      <c r="B21" s="37" t="s">
        <v>64</v>
      </c>
      <c r="C21" s="38" t="s">
        <v>2</v>
      </c>
      <c r="D21" s="41">
        <v>15.7</v>
      </c>
      <c r="E21" s="7">
        <f t="shared" si="17"/>
        <v>2</v>
      </c>
      <c r="F21" s="7">
        <f t="shared" si="18"/>
        <v>5</v>
      </c>
      <c r="G21" s="41" t="s">
        <v>85</v>
      </c>
      <c r="H21" s="7">
        <f t="shared" si="19"/>
        <v>0</v>
      </c>
      <c r="I21" s="7">
        <f t="shared" si="20"/>
        <v>1</v>
      </c>
      <c r="J21" s="41" t="s">
        <v>86</v>
      </c>
      <c r="K21" s="7">
        <f t="shared" si="21"/>
        <v>0</v>
      </c>
      <c r="L21" s="7">
        <f t="shared" si="22"/>
        <v>1</v>
      </c>
      <c r="M21" s="40"/>
      <c r="N21" s="7">
        <f t="shared" si="23"/>
      </c>
      <c r="O21" s="7">
        <f t="shared" si="24"/>
        <v>0</v>
      </c>
      <c r="P21" s="40">
        <v>2.68</v>
      </c>
      <c r="Q21" s="7">
        <f t="shared" si="25"/>
        <v>3</v>
      </c>
      <c r="R21" s="7">
        <f t="shared" si="26"/>
        <v>4</v>
      </c>
      <c r="S21" s="55">
        <v>11.2</v>
      </c>
      <c r="T21" s="7">
        <f t="shared" si="27"/>
        <v>3</v>
      </c>
      <c r="U21" s="7">
        <f t="shared" si="28"/>
        <v>4</v>
      </c>
      <c r="V21" s="53">
        <v>3</v>
      </c>
      <c r="W21" s="7">
        <f t="shared" si="29"/>
        <v>1</v>
      </c>
      <c r="X21" s="7">
        <f t="shared" si="30"/>
        <v>7</v>
      </c>
      <c r="Y21" s="7">
        <f t="shared" si="31"/>
        <v>22</v>
      </c>
      <c r="Z21" s="7">
        <f t="shared" si="32"/>
        <v>3</v>
      </c>
      <c r="AA21" s="4"/>
    </row>
    <row r="22" spans="1:27" ht="15" customHeight="1">
      <c r="A22" s="31">
        <f t="shared" si="33"/>
        <v>4</v>
      </c>
      <c r="B22" s="37" t="s">
        <v>53</v>
      </c>
      <c r="C22" s="38" t="s">
        <v>1</v>
      </c>
      <c r="D22" s="40">
        <v>14.68</v>
      </c>
      <c r="E22" s="7">
        <f t="shared" si="17"/>
        <v>3</v>
      </c>
      <c r="F22" s="7">
        <f t="shared" si="18"/>
        <v>4</v>
      </c>
      <c r="G22" s="41">
        <v>13.54</v>
      </c>
      <c r="H22" s="7">
        <f t="shared" si="19"/>
        <v>3</v>
      </c>
      <c r="I22" s="7">
        <f t="shared" si="20"/>
        <v>4</v>
      </c>
      <c r="J22" s="41">
        <v>7.53</v>
      </c>
      <c r="K22" s="7">
        <f t="shared" si="21"/>
        <v>3</v>
      </c>
      <c r="L22" s="7">
        <f t="shared" si="22"/>
        <v>4</v>
      </c>
      <c r="M22" s="41"/>
      <c r="N22" s="7">
        <f t="shared" si="23"/>
      </c>
      <c r="O22" s="7">
        <f t="shared" si="24"/>
        <v>0</v>
      </c>
      <c r="P22" s="41">
        <v>3.6</v>
      </c>
      <c r="Q22" s="7">
        <f t="shared" si="25"/>
        <v>1</v>
      </c>
      <c r="R22" s="7">
        <f t="shared" si="26"/>
        <v>7</v>
      </c>
      <c r="S22" s="55">
        <v>9.3</v>
      </c>
      <c r="T22" s="7">
        <f t="shared" si="27"/>
        <v>1</v>
      </c>
      <c r="U22" s="7">
        <f t="shared" si="28"/>
        <v>7</v>
      </c>
      <c r="V22" s="56">
        <v>0</v>
      </c>
      <c r="W22" s="7">
        <f t="shared" si="29"/>
        <v>3</v>
      </c>
      <c r="X22" s="7">
        <f t="shared" si="30"/>
        <v>4</v>
      </c>
      <c r="Y22" s="7">
        <f t="shared" si="31"/>
        <v>30</v>
      </c>
      <c r="Z22" s="7">
        <f t="shared" si="32"/>
        <v>2</v>
      </c>
      <c r="AA22" s="4"/>
    </row>
    <row r="23" spans="1:27" ht="15" customHeight="1">
      <c r="A23" s="31">
        <f t="shared" si="33"/>
        <v>5</v>
      </c>
      <c r="B23" s="37" t="s">
        <v>50</v>
      </c>
      <c r="C23" s="38" t="s">
        <v>2</v>
      </c>
      <c r="D23" s="41">
        <v>22.7</v>
      </c>
      <c r="E23" s="7">
        <f t="shared" si="17"/>
        <v>1</v>
      </c>
      <c r="F23" s="7">
        <f t="shared" si="18"/>
        <v>7</v>
      </c>
      <c r="G23" s="41">
        <v>18.52</v>
      </c>
      <c r="H23" s="7">
        <f t="shared" si="19"/>
        <v>1</v>
      </c>
      <c r="I23" s="7">
        <f t="shared" si="20"/>
        <v>7</v>
      </c>
      <c r="J23" s="41">
        <v>8.91</v>
      </c>
      <c r="K23" s="7">
        <f t="shared" si="21"/>
        <v>1</v>
      </c>
      <c r="L23" s="7">
        <f t="shared" si="22"/>
        <v>7</v>
      </c>
      <c r="M23" s="40"/>
      <c r="N23" s="7">
        <f t="shared" si="23"/>
      </c>
      <c r="O23" s="7">
        <f t="shared" si="24"/>
        <v>0</v>
      </c>
      <c r="P23" s="41">
        <v>3.08</v>
      </c>
      <c r="Q23" s="7">
        <f t="shared" si="25"/>
        <v>2</v>
      </c>
      <c r="R23" s="7">
        <f t="shared" si="26"/>
        <v>5</v>
      </c>
      <c r="S23" s="51">
        <v>10.5</v>
      </c>
      <c r="T23" s="7">
        <f t="shared" si="27"/>
        <v>2</v>
      </c>
      <c r="U23" s="7">
        <f t="shared" si="28"/>
        <v>5</v>
      </c>
      <c r="V23" s="53">
        <v>1.1</v>
      </c>
      <c r="W23" s="7">
        <f t="shared" si="29"/>
        <v>2</v>
      </c>
      <c r="X23" s="7">
        <f t="shared" si="30"/>
        <v>5</v>
      </c>
      <c r="Y23" s="7">
        <f t="shared" si="31"/>
        <v>36</v>
      </c>
      <c r="Z23" s="7">
        <f t="shared" si="32"/>
        <v>1</v>
      </c>
      <c r="AA23" s="4"/>
    </row>
    <row r="24" spans="1:27" ht="15" customHeight="1">
      <c r="A24" s="31">
        <f t="shared" si="33"/>
        <v>6</v>
      </c>
      <c r="B24" s="37"/>
      <c r="C24" s="38"/>
      <c r="D24" s="41"/>
      <c r="E24" s="7">
        <f t="shared" si="17"/>
      </c>
      <c r="F24" s="7">
        <f t="shared" si="18"/>
        <v>0</v>
      </c>
      <c r="G24" s="41"/>
      <c r="H24" s="7">
        <f t="shared" si="19"/>
      </c>
      <c r="I24" s="7">
        <f t="shared" si="20"/>
        <v>0</v>
      </c>
      <c r="J24" s="41"/>
      <c r="K24" s="7">
        <f t="shared" si="21"/>
      </c>
      <c r="L24" s="7">
        <f t="shared" si="22"/>
        <v>0</v>
      </c>
      <c r="M24" s="41"/>
      <c r="N24" s="7">
        <f t="shared" si="23"/>
      </c>
      <c r="O24" s="7">
        <f t="shared" si="24"/>
        <v>0</v>
      </c>
      <c r="P24" s="41"/>
      <c r="Q24" s="7">
        <f t="shared" si="25"/>
      </c>
      <c r="R24" s="7">
        <f t="shared" si="26"/>
        <v>0</v>
      </c>
      <c r="S24" s="51"/>
      <c r="T24" s="7">
        <f t="shared" si="27"/>
      </c>
      <c r="U24" s="7">
        <f t="shared" si="28"/>
        <v>0</v>
      </c>
      <c r="V24" s="56"/>
      <c r="W24" s="7">
        <f t="shared" si="29"/>
      </c>
      <c r="X24" s="7">
        <f t="shared" si="30"/>
        <v>0</v>
      </c>
      <c r="Y24" s="7">
        <f t="shared" si="31"/>
        <v>0</v>
      </c>
      <c r="Z24" s="7">
        <f t="shared" si="32"/>
      </c>
      <c r="AA24" s="4"/>
    </row>
    <row r="25" spans="1:27" ht="15" customHeight="1">
      <c r="A25" s="31">
        <f>ROW(A25)-ROW(A$18)</f>
        <v>7</v>
      </c>
      <c r="B25" s="37"/>
      <c r="C25" s="38"/>
      <c r="D25" s="41"/>
      <c r="E25" s="7">
        <f t="shared" si="17"/>
      </c>
      <c r="F25" s="7">
        <f t="shared" si="18"/>
        <v>0</v>
      </c>
      <c r="G25" s="40"/>
      <c r="H25" s="7">
        <f t="shared" si="19"/>
      </c>
      <c r="I25" s="7">
        <f t="shared" si="20"/>
        <v>0</v>
      </c>
      <c r="J25" s="40"/>
      <c r="K25" s="7">
        <f t="shared" si="21"/>
      </c>
      <c r="L25" s="7">
        <f t="shared" si="22"/>
        <v>0</v>
      </c>
      <c r="M25" s="41"/>
      <c r="N25" s="7">
        <f t="shared" si="23"/>
      </c>
      <c r="O25" s="7">
        <f t="shared" si="24"/>
        <v>0</v>
      </c>
      <c r="P25" s="40"/>
      <c r="Q25" s="7">
        <f t="shared" si="25"/>
      </c>
      <c r="R25" s="7">
        <f t="shared" si="26"/>
        <v>0</v>
      </c>
      <c r="S25" s="51"/>
      <c r="T25" s="7">
        <f t="shared" si="27"/>
      </c>
      <c r="U25" s="7">
        <f t="shared" si="28"/>
        <v>0</v>
      </c>
      <c r="V25" s="56"/>
      <c r="W25" s="7">
        <f t="shared" si="29"/>
      </c>
      <c r="X25" s="7">
        <f t="shared" si="30"/>
        <v>0</v>
      </c>
      <c r="Y25" s="7">
        <f t="shared" si="31"/>
        <v>0</v>
      </c>
      <c r="Z25" s="7">
        <f t="shared" si="32"/>
      </c>
      <c r="AA25" s="4"/>
    </row>
    <row r="26" spans="1:27" ht="15" customHeight="1">
      <c r="A26" s="31">
        <f t="shared" si="33"/>
        <v>8</v>
      </c>
      <c r="B26" s="37"/>
      <c r="C26" s="38"/>
      <c r="D26" s="40"/>
      <c r="E26" s="7">
        <f t="shared" si="17"/>
      </c>
      <c r="F26" s="7">
        <f t="shared" si="18"/>
        <v>0</v>
      </c>
      <c r="G26" s="40"/>
      <c r="H26" s="7">
        <f t="shared" si="19"/>
      </c>
      <c r="I26" s="7">
        <f t="shared" si="20"/>
        <v>0</v>
      </c>
      <c r="J26" s="40"/>
      <c r="K26" s="7">
        <f t="shared" si="21"/>
      </c>
      <c r="L26" s="7">
        <f t="shared" si="22"/>
        <v>0</v>
      </c>
      <c r="M26" s="40"/>
      <c r="N26" s="7">
        <f t="shared" si="23"/>
      </c>
      <c r="O26" s="7">
        <f t="shared" si="24"/>
        <v>0</v>
      </c>
      <c r="P26" s="40"/>
      <c r="Q26" s="7">
        <f t="shared" si="25"/>
      </c>
      <c r="R26" s="7">
        <f t="shared" si="26"/>
        <v>0</v>
      </c>
      <c r="S26" s="51"/>
      <c r="T26" s="7">
        <f t="shared" si="27"/>
      </c>
      <c r="U26" s="7">
        <f t="shared" si="28"/>
        <v>0</v>
      </c>
      <c r="V26" s="53"/>
      <c r="W26" s="7">
        <f t="shared" si="29"/>
      </c>
      <c r="X26" s="7">
        <f t="shared" si="30"/>
        <v>0</v>
      </c>
      <c r="Y26" s="7">
        <f t="shared" si="31"/>
        <v>0</v>
      </c>
      <c r="Z26" s="7">
        <f t="shared" si="32"/>
      </c>
      <c r="AA26" s="4"/>
    </row>
    <row r="27" spans="1:27" ht="15" customHeight="1">
      <c r="A27" s="31">
        <f t="shared" si="33"/>
        <v>9</v>
      </c>
      <c r="B27" s="37"/>
      <c r="C27" s="38"/>
      <c r="D27" s="41"/>
      <c r="E27" s="7">
        <f t="shared" si="17"/>
      </c>
      <c r="F27" s="7">
        <f t="shared" si="18"/>
        <v>0</v>
      </c>
      <c r="G27" s="41"/>
      <c r="H27" s="7">
        <f t="shared" si="19"/>
      </c>
      <c r="I27" s="7">
        <f t="shared" si="20"/>
        <v>0</v>
      </c>
      <c r="J27" s="41"/>
      <c r="K27" s="7">
        <f t="shared" si="21"/>
      </c>
      <c r="L27" s="7">
        <f t="shared" si="22"/>
        <v>0</v>
      </c>
      <c r="M27" s="40"/>
      <c r="N27" s="7">
        <f t="shared" si="23"/>
      </c>
      <c r="O27" s="7">
        <f t="shared" si="24"/>
        <v>0</v>
      </c>
      <c r="P27" s="41"/>
      <c r="Q27" s="7">
        <f t="shared" si="25"/>
      </c>
      <c r="R27" s="7">
        <f t="shared" si="26"/>
        <v>0</v>
      </c>
      <c r="S27" s="55"/>
      <c r="T27" s="7">
        <f t="shared" si="27"/>
      </c>
      <c r="U27" s="7">
        <f t="shared" si="28"/>
        <v>0</v>
      </c>
      <c r="V27" s="53"/>
      <c r="W27" s="7">
        <f t="shared" si="29"/>
      </c>
      <c r="X27" s="7">
        <f t="shared" si="30"/>
        <v>0</v>
      </c>
      <c r="Y27" s="7">
        <f t="shared" si="31"/>
        <v>0</v>
      </c>
      <c r="Z27" s="7">
        <f t="shared" si="32"/>
      </c>
      <c r="AA27" s="4"/>
    </row>
    <row r="28" spans="1:27" ht="15" customHeight="1">
      <c r="A28" s="31">
        <f t="shared" si="33"/>
        <v>10</v>
      </c>
      <c r="B28" s="37"/>
      <c r="C28" s="38"/>
      <c r="D28" s="41"/>
      <c r="E28" s="7">
        <f t="shared" si="17"/>
      </c>
      <c r="F28" s="7">
        <f t="shared" si="18"/>
        <v>0</v>
      </c>
      <c r="G28" s="41"/>
      <c r="H28" s="7">
        <f t="shared" si="19"/>
      </c>
      <c r="I28" s="7">
        <f t="shared" si="20"/>
        <v>0</v>
      </c>
      <c r="J28" s="41"/>
      <c r="K28" s="7">
        <f t="shared" si="21"/>
      </c>
      <c r="L28" s="7">
        <f t="shared" si="22"/>
        <v>0</v>
      </c>
      <c r="M28" s="40"/>
      <c r="N28" s="7">
        <f t="shared" si="23"/>
      </c>
      <c r="O28" s="7">
        <f t="shared" si="24"/>
        <v>0</v>
      </c>
      <c r="P28" s="40"/>
      <c r="Q28" s="7">
        <f t="shared" si="25"/>
      </c>
      <c r="R28" s="7">
        <f t="shared" si="26"/>
        <v>0</v>
      </c>
      <c r="S28" s="51"/>
      <c r="T28" s="7">
        <f t="shared" si="27"/>
      </c>
      <c r="U28" s="7">
        <f t="shared" si="28"/>
        <v>0</v>
      </c>
      <c r="V28" s="53"/>
      <c r="W28" s="7">
        <f t="shared" si="29"/>
      </c>
      <c r="X28" s="7">
        <f t="shared" si="30"/>
        <v>0</v>
      </c>
      <c r="Y28" s="7">
        <f t="shared" si="31"/>
        <v>0</v>
      </c>
      <c r="Z28" s="7">
        <f t="shared" si="32"/>
      </c>
      <c r="AA28" s="4"/>
    </row>
    <row r="29" spans="1:27" ht="15" customHeight="1">
      <c r="A29" s="31">
        <f t="shared" si="33"/>
        <v>11</v>
      </c>
      <c r="B29" s="37"/>
      <c r="C29" s="38"/>
      <c r="D29" s="40"/>
      <c r="E29" s="7">
        <f t="shared" si="17"/>
      </c>
      <c r="F29" s="7">
        <f t="shared" si="18"/>
        <v>0</v>
      </c>
      <c r="G29" s="40"/>
      <c r="H29" s="7">
        <f t="shared" si="19"/>
      </c>
      <c r="I29" s="7">
        <f t="shared" si="20"/>
        <v>0</v>
      </c>
      <c r="J29" s="41"/>
      <c r="K29" s="7">
        <f t="shared" si="21"/>
      </c>
      <c r="L29" s="7">
        <f t="shared" si="22"/>
        <v>0</v>
      </c>
      <c r="M29" s="40"/>
      <c r="N29" s="7">
        <f t="shared" si="23"/>
      </c>
      <c r="O29" s="7">
        <f t="shared" si="24"/>
        <v>0</v>
      </c>
      <c r="P29" s="40"/>
      <c r="Q29" s="7">
        <f t="shared" si="25"/>
      </c>
      <c r="R29" s="7">
        <f t="shared" si="26"/>
        <v>0</v>
      </c>
      <c r="S29" s="51"/>
      <c r="T29" s="7">
        <f t="shared" si="27"/>
      </c>
      <c r="U29" s="7">
        <f t="shared" si="28"/>
        <v>0</v>
      </c>
      <c r="V29" s="53"/>
      <c r="W29" s="7">
        <f t="shared" si="29"/>
      </c>
      <c r="X29" s="7">
        <f t="shared" si="30"/>
        <v>0</v>
      </c>
      <c r="Y29" s="7">
        <f t="shared" si="31"/>
        <v>0</v>
      </c>
      <c r="Z29" s="7">
        <f t="shared" si="32"/>
      </c>
      <c r="AA29" s="4"/>
    </row>
    <row r="30" spans="1:27" ht="15" customHeight="1">
      <c r="A30" s="31">
        <f t="shared" si="33"/>
        <v>12</v>
      </c>
      <c r="B30" s="37"/>
      <c r="C30" s="38"/>
      <c r="D30" s="40"/>
      <c r="E30" s="7">
        <f t="shared" si="17"/>
      </c>
      <c r="F30" s="7">
        <f t="shared" si="18"/>
        <v>0</v>
      </c>
      <c r="G30" s="40"/>
      <c r="H30" s="7">
        <f t="shared" si="19"/>
      </c>
      <c r="I30" s="7">
        <f t="shared" si="20"/>
        <v>0</v>
      </c>
      <c r="J30" s="40"/>
      <c r="K30" s="7">
        <f t="shared" si="21"/>
      </c>
      <c r="L30" s="7">
        <f t="shared" si="22"/>
        <v>0</v>
      </c>
      <c r="M30" s="40"/>
      <c r="N30" s="7">
        <f t="shared" si="23"/>
      </c>
      <c r="O30" s="7">
        <f t="shared" si="24"/>
        <v>0</v>
      </c>
      <c r="P30" s="40"/>
      <c r="Q30" s="7">
        <f t="shared" si="25"/>
      </c>
      <c r="R30" s="7">
        <f t="shared" si="26"/>
        <v>0</v>
      </c>
      <c r="S30" s="51"/>
      <c r="T30" s="7">
        <f t="shared" si="27"/>
      </c>
      <c r="U30" s="7">
        <f t="shared" si="28"/>
        <v>0</v>
      </c>
      <c r="V30" s="53"/>
      <c r="W30" s="7">
        <f t="shared" si="29"/>
      </c>
      <c r="X30" s="7">
        <f t="shared" si="30"/>
        <v>0</v>
      </c>
      <c r="Y30" s="7">
        <f t="shared" si="31"/>
        <v>0</v>
      </c>
      <c r="Z30" s="7">
        <f t="shared" si="32"/>
      </c>
      <c r="AA30" s="4"/>
    </row>
    <row r="31" spans="1:27" ht="7.5" customHeight="1">
      <c r="A31" s="4"/>
      <c r="B31" s="3"/>
      <c r="C31" s="4"/>
      <c r="D31" s="3"/>
      <c r="E31" s="4"/>
      <c r="F31" s="4"/>
      <c r="G31" s="3"/>
      <c r="H31" s="4"/>
      <c r="I31" s="4"/>
      <c r="J31" s="3"/>
      <c r="K31" s="4"/>
      <c r="L31" s="4"/>
      <c r="M31" s="3"/>
      <c r="N31" s="4"/>
      <c r="O31" s="4"/>
      <c r="P31" s="3"/>
      <c r="Q31" s="4"/>
      <c r="R31" s="4"/>
      <c r="S31" s="3"/>
      <c r="T31" s="4"/>
      <c r="U31" s="4"/>
      <c r="V31" s="3"/>
      <c r="W31" s="4"/>
      <c r="X31" s="4"/>
      <c r="Y31" s="4"/>
      <c r="Z31" s="4"/>
      <c r="AA31" s="4"/>
    </row>
    <row r="32" spans="1:28" s="27" customFormat="1" ht="15.75">
      <c r="A32" s="23"/>
      <c r="B32" s="23"/>
      <c r="C32" s="23"/>
      <c r="D32" s="24"/>
      <c r="E32" s="23"/>
      <c r="F32" s="23"/>
      <c r="G32" s="25"/>
      <c r="H32" s="23"/>
      <c r="I32" s="23"/>
      <c r="J32" s="25"/>
      <c r="K32" s="23"/>
      <c r="L32" s="23"/>
      <c r="M32" s="25"/>
      <c r="N32" s="23"/>
      <c r="O32" s="23"/>
      <c r="P32" s="25"/>
      <c r="Q32" s="23"/>
      <c r="R32" s="23"/>
      <c r="S32" s="26" t="str">
        <f>A2</f>
        <v>Miehet</v>
      </c>
      <c r="T32" s="23"/>
      <c r="U32" s="23"/>
      <c r="V32" s="26" t="str">
        <f>A18</f>
        <v>Naiset</v>
      </c>
      <c r="W32" s="23"/>
      <c r="X32" s="23"/>
      <c r="Y32" s="26" t="str">
        <f>Y1</f>
        <v>Yht.</v>
      </c>
      <c r="Z32" s="26" t="str">
        <f>Z1</f>
        <v>Sij.</v>
      </c>
      <c r="AA32" s="23"/>
      <c r="AB32" s="30" t="s">
        <v>31</v>
      </c>
    </row>
    <row r="33" spans="1:28" ht="15.75">
      <c r="A33" s="36"/>
      <c r="B33" s="34"/>
      <c r="C33" s="35" t="s">
        <v>25</v>
      </c>
      <c r="D33" s="68" t="s">
        <v>49</v>
      </c>
      <c r="E33" s="66"/>
      <c r="F33" s="66"/>
      <c r="G33" s="66"/>
      <c r="H33" s="66"/>
      <c r="I33" s="66"/>
      <c r="J33" s="67"/>
      <c r="K33" s="16"/>
      <c r="L33" s="16"/>
      <c r="M33" s="59" t="s">
        <v>9</v>
      </c>
      <c r="N33" s="60"/>
      <c r="O33" s="60"/>
      <c r="P33" s="61"/>
      <c r="Q33" s="42" t="s">
        <v>3</v>
      </c>
      <c r="R33" s="5"/>
      <c r="S33" s="11">
        <f>SUMIF(C$1:C$18,Q33,Y$1:Y$18)</f>
        <v>73</v>
      </c>
      <c r="T33" s="5"/>
      <c r="U33" s="5"/>
      <c r="V33" s="11">
        <f>SUMIF(C$18:C$31,Q33,Y$18:Y$31)</f>
        <v>0</v>
      </c>
      <c r="W33" s="5"/>
      <c r="X33" s="5"/>
      <c r="Y33" s="10">
        <f>SUMIF(C$1:C$31,Q33,Y$1:Y$31)</f>
        <v>73</v>
      </c>
      <c r="Z33" s="7">
        <f>IF(Y33&gt;0,RANK(Y33,Y$32:Y$37),"")</f>
        <v>3</v>
      </c>
      <c r="AA33" s="4"/>
      <c r="AB33" s="30">
        <f>S33+V33</f>
        <v>73</v>
      </c>
    </row>
    <row r="34" spans="1:28" ht="15.75">
      <c r="A34" s="36"/>
      <c r="B34" s="34"/>
      <c r="C34" s="35" t="s">
        <v>26</v>
      </c>
      <c r="D34" s="65">
        <v>41061</v>
      </c>
      <c r="E34" s="66"/>
      <c r="F34" s="67"/>
      <c r="G34" s="16"/>
      <c r="H34" s="16"/>
      <c r="I34" s="16"/>
      <c r="J34" s="16"/>
      <c r="K34" s="16"/>
      <c r="L34" s="16"/>
      <c r="M34" s="59" t="s">
        <v>10</v>
      </c>
      <c r="N34" s="60"/>
      <c r="O34" s="60"/>
      <c r="P34" s="61"/>
      <c r="Q34" s="42" t="s">
        <v>1</v>
      </c>
      <c r="R34" s="5"/>
      <c r="S34" s="11">
        <f>SUMIF(C$1:C$18,Q34,Y$1:Y$18)</f>
        <v>49</v>
      </c>
      <c r="T34" s="5"/>
      <c r="U34" s="5"/>
      <c r="V34" s="11">
        <f>SUMIF(C$18:C$31,Q34,Y$18:Y$31)</f>
        <v>49</v>
      </c>
      <c r="W34" s="5"/>
      <c r="X34" s="5"/>
      <c r="Y34" s="10">
        <f>SUMIF(C$1:C$31,Q34,Y$1:Y$31)</f>
        <v>98</v>
      </c>
      <c r="Z34" s="7">
        <f>IF(Y34&gt;0,RANK(Y34,Y$32:Y$37),"")</f>
        <v>2</v>
      </c>
      <c r="AA34" s="4"/>
      <c r="AB34" s="30">
        <f>S34+V34</f>
        <v>98</v>
      </c>
    </row>
    <row r="35" spans="1:28" ht="15.75">
      <c r="A35" s="36"/>
      <c r="B35" s="9"/>
      <c r="C35" s="32"/>
      <c r="D35" s="32"/>
      <c r="E35" s="5"/>
      <c r="F35" s="5"/>
      <c r="G35" s="6"/>
      <c r="H35" s="5"/>
      <c r="I35" s="5"/>
      <c r="J35" s="6"/>
      <c r="K35" s="5"/>
      <c r="L35" s="5"/>
      <c r="M35" s="59" t="s">
        <v>8</v>
      </c>
      <c r="N35" s="60"/>
      <c r="O35" s="60"/>
      <c r="P35" s="61"/>
      <c r="Q35" s="42" t="s">
        <v>2</v>
      </c>
      <c r="R35" s="5"/>
      <c r="S35" s="11">
        <f>SUMIF(C$1:C$18,Q35,Y$1:Y$18)</f>
        <v>38</v>
      </c>
      <c r="T35" s="5"/>
      <c r="U35" s="5"/>
      <c r="V35" s="11">
        <f>SUMIF(C$18:C$31,Q35,Y$18:Y$31)</f>
        <v>72</v>
      </c>
      <c r="W35" s="5"/>
      <c r="X35" s="5"/>
      <c r="Y35" s="10">
        <f>SUMIF(C$1:C$31,Q35,Y$1:Y$31)</f>
        <v>110</v>
      </c>
      <c r="Z35" s="7">
        <f>IF(Y35&gt;0,RANK(Y35,Y$32:Y$37),"")</f>
        <v>1</v>
      </c>
      <c r="AA35" s="4"/>
      <c r="AB35" s="30">
        <f>S35+V35</f>
        <v>110</v>
      </c>
    </row>
    <row r="36" spans="1:28" ht="15.75" customHeight="1">
      <c r="A36" s="36"/>
      <c r="B36" s="9"/>
      <c r="C36" s="32"/>
      <c r="D36" s="32"/>
      <c r="E36" s="5"/>
      <c r="F36" s="5"/>
      <c r="G36" s="6"/>
      <c r="H36" s="5"/>
      <c r="I36" s="5"/>
      <c r="J36" s="6"/>
      <c r="K36" s="5"/>
      <c r="L36" s="5"/>
      <c r="M36" s="62"/>
      <c r="N36" s="63"/>
      <c r="O36" s="63"/>
      <c r="P36" s="64"/>
      <c r="Q36" s="42"/>
      <c r="R36" s="5"/>
      <c r="S36" s="11">
        <f>SUMIF(C$1:C$18,Q36,Y$1:Y$18)</f>
        <v>0</v>
      </c>
      <c r="T36" s="5"/>
      <c r="U36" s="5"/>
      <c r="V36" s="11">
        <f>SUMIF(C$18:C$31,Q36,Y$18:Y$31)</f>
        <v>0</v>
      </c>
      <c r="W36" s="5"/>
      <c r="X36" s="5"/>
      <c r="Y36" s="10">
        <f>SUMIF(C$1:C$31,Q36,Y$1:Y$31)</f>
        <v>0</v>
      </c>
      <c r="Z36" s="7">
        <f>IF(Y36&gt;0,RANK(Y36,Y$32:Y$37),"")</f>
      </c>
      <c r="AA36" s="4"/>
      <c r="AB36" s="30">
        <f>S36+V36</f>
        <v>0</v>
      </c>
    </row>
    <row r="37" spans="1:27" ht="12.75">
      <c r="A37" s="36"/>
      <c r="B37" s="33"/>
      <c r="C37" s="35" t="s">
        <v>27</v>
      </c>
      <c r="D37" s="33" t="s">
        <v>32</v>
      </c>
      <c r="E37" s="8"/>
      <c r="F37" s="8"/>
      <c r="G37" s="9"/>
      <c r="H37" s="8"/>
      <c r="I37" s="8"/>
      <c r="J37" s="9"/>
      <c r="K37" s="8"/>
      <c r="L37" s="8"/>
      <c r="M37" s="9"/>
      <c r="N37" s="8"/>
      <c r="O37" s="8"/>
      <c r="P37" s="9"/>
      <c r="Q37" s="8"/>
      <c r="R37" s="8"/>
      <c r="S37" s="9"/>
      <c r="T37" s="8"/>
      <c r="U37" s="8"/>
      <c r="V37" s="9"/>
      <c r="W37" s="8"/>
      <c r="X37" s="8"/>
      <c r="Y37" s="8"/>
      <c r="Z37" s="8"/>
      <c r="AA37" s="4"/>
    </row>
    <row r="39" ht="12.75">
      <c r="A39" s="12" t="s">
        <v>16</v>
      </c>
    </row>
    <row r="40" spans="1:15" ht="12.75">
      <c r="A40" s="28">
        <v>0</v>
      </c>
      <c r="B40" s="43">
        <v>1</v>
      </c>
      <c r="D40" s="2" t="s">
        <v>19</v>
      </c>
      <c r="E40" s="4"/>
      <c r="F40" s="4"/>
      <c r="G40" s="3"/>
      <c r="H40" s="4"/>
      <c r="I40" s="4"/>
      <c r="J40" s="3"/>
      <c r="K40" s="4"/>
      <c r="L40" s="4"/>
      <c r="M40" s="3"/>
      <c r="N40" s="4"/>
      <c r="O40" s="4"/>
    </row>
    <row r="41" spans="1:15" ht="12.75">
      <c r="A41" s="29">
        <v>1</v>
      </c>
      <c r="B41" s="43">
        <v>7</v>
      </c>
      <c r="D41" s="3" t="s">
        <v>18</v>
      </c>
      <c r="E41" s="4"/>
      <c r="F41" s="4"/>
      <c r="G41" s="3"/>
      <c r="H41" s="4"/>
      <c r="I41" s="4"/>
      <c r="J41" s="3"/>
      <c r="K41" s="4"/>
      <c r="L41" s="4"/>
      <c r="M41" s="3"/>
      <c r="N41" s="4"/>
      <c r="O41" s="4"/>
    </row>
    <row r="42" spans="1:15" ht="12.75">
      <c r="A42" s="29">
        <v>2</v>
      </c>
      <c r="B42" s="43">
        <v>5</v>
      </c>
      <c r="D42" s="3" t="s">
        <v>17</v>
      </c>
      <c r="E42" s="4"/>
      <c r="F42" s="4"/>
      <c r="G42" s="3"/>
      <c r="H42" s="4"/>
      <c r="I42" s="4"/>
      <c r="J42" s="3"/>
      <c r="K42" s="4"/>
      <c r="L42" s="4"/>
      <c r="M42" s="3"/>
      <c r="N42" s="4"/>
      <c r="O42" s="4"/>
    </row>
    <row r="43" spans="1:15" ht="12.75">
      <c r="A43" s="29">
        <v>3</v>
      </c>
      <c r="B43" s="43">
        <v>4</v>
      </c>
      <c r="D43" s="3"/>
      <c r="E43" s="4"/>
      <c r="F43" s="4"/>
      <c r="G43" s="3"/>
      <c r="H43" s="4"/>
      <c r="I43" s="4"/>
      <c r="J43" s="3"/>
      <c r="K43" s="4"/>
      <c r="L43" s="4"/>
      <c r="M43" s="3"/>
      <c r="N43" s="4"/>
      <c r="O43" s="4"/>
    </row>
    <row r="44" spans="1:15" ht="12.75">
      <c r="A44" s="29">
        <v>4</v>
      </c>
      <c r="B44" s="43">
        <v>3</v>
      </c>
      <c r="D44" s="2" t="s">
        <v>29</v>
      </c>
      <c r="E44" s="4"/>
      <c r="F44" s="4"/>
      <c r="G44" s="3"/>
      <c r="H44" s="4"/>
      <c r="I44" s="4"/>
      <c r="J44" s="3"/>
      <c r="K44" s="4"/>
      <c r="L44" s="4"/>
      <c r="M44" s="3"/>
      <c r="N44" s="4"/>
      <c r="O44" s="4"/>
    </row>
    <row r="45" spans="1:15" ht="12.75">
      <c r="A45" s="29">
        <v>5</v>
      </c>
      <c r="B45" s="43">
        <v>2</v>
      </c>
      <c r="D45" s="13" t="s">
        <v>22</v>
      </c>
      <c r="E45" s="4"/>
      <c r="F45" s="4"/>
      <c r="G45" s="3"/>
      <c r="H45" s="4"/>
      <c r="I45" s="4"/>
      <c r="J45" s="3"/>
      <c r="K45" s="4"/>
      <c r="L45" s="4"/>
      <c r="M45" s="3"/>
      <c r="N45" s="4"/>
      <c r="O45" s="4"/>
    </row>
    <row r="46" spans="1:15" ht="12.75">
      <c r="A46" s="29">
        <v>6</v>
      </c>
      <c r="B46" s="43">
        <v>1</v>
      </c>
      <c r="D46" s="13" t="s">
        <v>20</v>
      </c>
      <c r="E46" s="4"/>
      <c r="F46" s="4"/>
      <c r="G46" s="3"/>
      <c r="H46" s="4"/>
      <c r="I46" s="4"/>
      <c r="J46" s="3"/>
      <c r="K46" s="4"/>
      <c r="L46" s="4"/>
      <c r="M46" s="3"/>
      <c r="N46" s="4"/>
      <c r="O46" s="4"/>
    </row>
    <row r="47" spans="1:15" ht="12.75">
      <c r="A47" s="28">
        <v>7</v>
      </c>
      <c r="B47" s="43">
        <v>1</v>
      </c>
      <c r="D47" s="13" t="s">
        <v>21</v>
      </c>
      <c r="E47" s="4"/>
      <c r="F47" s="4"/>
      <c r="G47" s="3"/>
      <c r="H47" s="4"/>
      <c r="I47" s="4"/>
      <c r="J47" s="3"/>
      <c r="K47" s="4"/>
      <c r="L47" s="4"/>
      <c r="M47" s="3"/>
      <c r="N47" s="4"/>
      <c r="O47" s="4"/>
    </row>
    <row r="48" spans="1:15" ht="12.75">
      <c r="A48" s="28">
        <v>8</v>
      </c>
      <c r="B48" s="43">
        <v>1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28">
        <v>9</v>
      </c>
      <c r="B49" s="43">
        <v>1</v>
      </c>
      <c r="D49" s="3" t="s">
        <v>30</v>
      </c>
      <c r="E49" s="4"/>
      <c r="F49" s="4"/>
      <c r="G49" s="3"/>
      <c r="H49" s="4"/>
      <c r="I49" s="4"/>
      <c r="J49" s="3"/>
      <c r="K49" s="4"/>
      <c r="L49" s="4"/>
      <c r="M49" s="3"/>
      <c r="N49" s="4"/>
      <c r="O49" s="4"/>
    </row>
    <row r="50" spans="1:15" ht="12.75">
      <c r="A50" s="28">
        <v>10</v>
      </c>
      <c r="B50" s="43">
        <v>1</v>
      </c>
      <c r="D50" s="3" t="s">
        <v>33</v>
      </c>
      <c r="E50" s="4"/>
      <c r="F50" s="4"/>
      <c r="G50" s="3"/>
      <c r="H50" s="4"/>
      <c r="I50" s="4"/>
      <c r="J50" s="3"/>
      <c r="K50" s="4"/>
      <c r="L50" s="4"/>
      <c r="M50" s="3"/>
      <c r="N50" s="4"/>
      <c r="O50" s="4"/>
    </row>
    <row r="51" spans="1:15" ht="12.75">
      <c r="A51" s="28">
        <v>11</v>
      </c>
      <c r="B51" s="43">
        <v>1</v>
      </c>
      <c r="D51" s="3" t="s">
        <v>23</v>
      </c>
      <c r="E51" s="4"/>
      <c r="F51" s="4"/>
      <c r="G51" s="3"/>
      <c r="H51" s="4"/>
      <c r="I51" s="4"/>
      <c r="J51" s="3"/>
      <c r="K51" s="4"/>
      <c r="L51" s="4"/>
      <c r="M51" s="3"/>
      <c r="N51" s="4"/>
      <c r="O51" s="4"/>
    </row>
    <row r="52" spans="1:15" ht="12.75">
      <c r="A52" s="28">
        <v>12</v>
      </c>
      <c r="B52" s="43">
        <v>1</v>
      </c>
      <c r="D52" s="3" t="s">
        <v>24</v>
      </c>
      <c r="E52" s="4"/>
      <c r="F52" s="4"/>
      <c r="G52" s="3"/>
      <c r="H52" s="4"/>
      <c r="I52" s="4"/>
      <c r="J52" s="3"/>
      <c r="K52" s="4"/>
      <c r="L52" s="4"/>
      <c r="M52" s="3"/>
      <c r="N52" s="4"/>
      <c r="O52" s="4"/>
    </row>
    <row r="53" spans="1:15" ht="12.75">
      <c r="A53" s="28">
        <v>13</v>
      </c>
      <c r="B53" s="43">
        <v>1</v>
      </c>
      <c r="D53" s="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28">
        <v>14</v>
      </c>
      <c r="B54" s="43">
        <v>1</v>
      </c>
      <c r="D54" s="3" t="s">
        <v>34</v>
      </c>
      <c r="E54" s="4"/>
      <c r="F54" s="4"/>
      <c r="G54" s="3"/>
      <c r="H54" s="4"/>
      <c r="I54" s="4"/>
      <c r="J54" s="3"/>
      <c r="K54" s="4"/>
      <c r="L54" s="4"/>
      <c r="M54" s="3"/>
      <c r="N54" s="4"/>
      <c r="O54" s="4"/>
    </row>
    <row r="55" spans="1:15" ht="12.75">
      <c r="A55" s="28">
        <v>15</v>
      </c>
      <c r="B55" s="43">
        <v>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28">
        <v>16</v>
      </c>
      <c r="B56" s="43">
        <v>1</v>
      </c>
      <c r="D56" s="3" t="s">
        <v>43</v>
      </c>
      <c r="E56" s="4"/>
      <c r="F56" s="4"/>
      <c r="G56" s="3"/>
      <c r="H56" s="4"/>
      <c r="I56" s="4"/>
      <c r="J56" s="3"/>
      <c r="K56" s="4"/>
      <c r="L56" s="4"/>
      <c r="M56" s="3"/>
      <c r="N56" s="4"/>
      <c r="O56" s="4"/>
    </row>
    <row r="57" spans="1:15" ht="12.75">
      <c r="A57" s="28">
        <v>17</v>
      </c>
      <c r="B57" s="43">
        <v>1</v>
      </c>
      <c r="D57" s="3" t="s">
        <v>44</v>
      </c>
      <c r="E57" s="4"/>
      <c r="F57" s="4"/>
      <c r="G57" s="3"/>
      <c r="H57" s="4"/>
      <c r="I57" s="4"/>
      <c r="J57" s="3"/>
      <c r="K57" s="4"/>
      <c r="L57" s="4"/>
      <c r="M57" s="3"/>
      <c r="N57" s="4"/>
      <c r="O57" s="4"/>
    </row>
    <row r="58" spans="1:15" ht="12.75">
      <c r="A58" s="28">
        <v>18</v>
      </c>
      <c r="B58" s="43">
        <v>1</v>
      </c>
      <c r="D58" s="3"/>
      <c r="E58" s="4"/>
      <c r="F58" s="4"/>
      <c r="G58" s="3"/>
      <c r="H58" s="4"/>
      <c r="I58" s="4"/>
      <c r="J58" s="3"/>
      <c r="K58" s="4"/>
      <c r="L58" s="4"/>
      <c r="M58" s="3"/>
      <c r="N58" s="4"/>
      <c r="O58" s="4"/>
    </row>
    <row r="59" spans="1:15" ht="12.75">
      <c r="A59" s="28">
        <v>19</v>
      </c>
      <c r="B59" s="43">
        <v>1</v>
      </c>
      <c r="D59" s="15" t="s">
        <v>28</v>
      </c>
      <c r="E59" s="14"/>
      <c r="F59" s="14"/>
      <c r="G59" s="15"/>
      <c r="H59" s="14"/>
      <c r="I59" s="14"/>
      <c r="J59" s="15"/>
      <c r="K59" s="14"/>
      <c r="L59" s="14"/>
      <c r="M59" s="15"/>
      <c r="N59" s="14"/>
      <c r="O59" s="14"/>
    </row>
    <row r="60" spans="1:15" ht="12.75">
      <c r="A60" s="28">
        <v>20</v>
      </c>
      <c r="B60" s="43">
        <v>1</v>
      </c>
      <c r="D60" s="3" t="s">
        <v>35</v>
      </c>
      <c r="E60" s="4"/>
      <c r="F60" s="4"/>
      <c r="G60" s="3"/>
      <c r="H60" s="4"/>
      <c r="I60" s="4"/>
      <c r="J60" s="3"/>
      <c r="K60" s="4"/>
      <c r="L60" s="4"/>
      <c r="M60" s="3"/>
      <c r="N60" s="4"/>
      <c r="O60" s="4"/>
    </row>
  </sheetData>
  <sheetProtection password="CD9A" sheet="1" objects="1" scenarios="1" insertRows="0" deleteRows="0"/>
  <mergeCells count="6">
    <mergeCell ref="M35:P35"/>
    <mergeCell ref="M36:P36"/>
    <mergeCell ref="D34:F34"/>
    <mergeCell ref="D33:J33"/>
    <mergeCell ref="M34:P34"/>
    <mergeCell ref="M33:P33"/>
  </mergeCells>
  <conditionalFormatting sqref="Q19:R30 N19:O30 T19:U30 E19:F30 H19:I30 K19:L30 Q3:R17 Z33:Z36 W3:Z17 H3:I17 K3:L17 N3:O17 T3:U17 W19:Z30 E3:F17">
    <cfRule type="cellIs" priority="1" dxfId="0" operator="greaterThan" stopIfTrue="1">
      <formula>0</formula>
    </cfRule>
  </conditionalFormatting>
  <conditionalFormatting sqref="B40:B60">
    <cfRule type="cellIs" priority="2" dxfId="0" operator="greaterThan" stopIfTrue="1">
      <formula>1</formula>
    </cfRule>
  </conditionalFormatting>
  <printOptions/>
  <pageMargins left="0.4" right="0.4" top="0.67" bottom="0.65" header="0.39" footer="0.38"/>
  <pageSetup fitToHeight="1" fitToWidth="1" horizontalDpi="600" verticalDpi="600" orientation="landscape" paperSize="9" scale="94" r:id="rId1"/>
  <headerFooter alignWithMargins="0">
    <oddHeader>&amp;L&amp;"Arial,Lihavoitu"&amp;14Kylien välinen yleisurheilukilpailu&amp;R&amp;8&amp;P (&amp;N)</oddHeader>
    <oddFooter>&amp;L&amp;8Jarmo Antikainen
&amp;Z&amp;F&amp;R&amp;8Tulostettu: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E5" sqref="E5"/>
    </sheetView>
  </sheetViews>
  <sheetFormatPr defaultColWidth="9.140625" defaultRowHeight="12.75"/>
  <cols>
    <col min="1" max="1" width="9.00390625" style="45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44" bestFit="1" customWidth="1"/>
    <col min="7" max="16384" width="9.140625" style="45" customWidth="1"/>
  </cols>
  <sheetData>
    <row r="1" ht="12.75">
      <c r="E1" s="47" t="s">
        <v>36</v>
      </c>
    </row>
    <row r="2" spans="1:5" ht="12.75">
      <c r="A2" s="44">
        <f>IF(VALUE(Pisteet!D2)&gt;0,VALUE(Pisteet!D2),"")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Keihäs</v>
      </c>
    </row>
    <row r="3" spans="1:6" ht="12.75">
      <c r="A3" s="44">
        <f>IF(VALUE(Pisteet!D3)&gt;0,VALUE(Pisteet!D3),"")</f>
        <v>25.44</v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 t="str">
        <f>IF(ISNUMBER(F3),CONCATENATE(VLOOKUP(F3,$A$2:$B$18,2,FALSE)," (",VLOOKUP(F3,$A$2:$C$18,3,FALSE),")"),"")</f>
        <v>Marko Pirhonen (A)</v>
      </c>
      <c r="F3" s="44">
        <f>IF(ISNUMBER(LARGE($A$2:$A$18,D3)),LARGE($A$2:$A$18,D3),"")</f>
        <v>40.52</v>
      </c>
    </row>
    <row r="4" spans="1:6" ht="12.75">
      <c r="A4" s="44">
        <f>IF(VALUE(Pisteet!D4)&gt;0,VALUE(Pisteet!D4),"")</f>
        <v>32.1</v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2</v>
      </c>
      <c r="E4" s="45" t="str">
        <f>IF(ISNUMBER(F4),CONCATENATE(VLOOKUP(F4,$A$2:$B$18,2,FALSE)," (",VLOOKUP(F4,$A$2:$C$18,3,FALSE),")"),"")</f>
        <v>Vesa Pirjola (O)</v>
      </c>
      <c r="F4" s="44">
        <f aca="true" t="shared" si="0" ref="F4:F13">IF(ISNUMBER(LARGE($A$2:$A$18,D4)),LARGE($A$2:$A$18,D4),"")</f>
        <v>33.6</v>
      </c>
    </row>
    <row r="5" spans="1:6" ht="12.75">
      <c r="A5" s="44">
        <f>IF(VALUE(Pisteet!D5)&gt;0,VALUE(Pisteet!D5),"")</f>
        <v>33.6</v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 t="str">
        <f aca="true" t="shared" si="1" ref="E5:E13">IF(ISNUMBER(F5),CONCATENATE(VLOOKUP(F5,$A$2:$B$18,2,FALSE)," (",VLOOKUP(F5,$A$2:$C$18,3,FALSE),")"),"")</f>
        <v>Olli Pahkamäki (O)</v>
      </c>
      <c r="F5" s="44">
        <f t="shared" si="0"/>
        <v>32.1</v>
      </c>
    </row>
    <row r="6" spans="1:6" ht="12.75">
      <c r="A6" s="44">
        <f>IF(VALUE(Pisteet!D6)&gt;0,VALUE(Pisteet!D6),"")</f>
      </c>
      <c r="B6" s="45" t="str">
        <f>IF(NOT(Pisteet!B6=""),Pisteet!B6,"")</f>
        <v>Mohammed Amhamdi</v>
      </c>
      <c r="C6" s="45" t="str">
        <f>IF(NOT(Pisteet!C6=""),Pisteet!C6,"")</f>
        <v>O</v>
      </c>
      <c r="D6" s="45">
        <v>4</v>
      </c>
      <c r="E6" s="45" t="str">
        <f t="shared" si="1"/>
        <v>Marko Oikarinen (H)</v>
      </c>
      <c r="F6" s="44">
        <f t="shared" si="0"/>
        <v>30.03</v>
      </c>
    </row>
    <row r="7" spans="1:6" ht="12.75">
      <c r="A7" s="44">
        <f>IF(VALUE(Pisteet!D7)&gt;0,VALUE(Pisteet!D7),"")</f>
        <v>27.3</v>
      </c>
      <c r="B7" s="45" t="str">
        <f>IF(NOT(Pisteet!B7=""),Pisteet!B7,"")</f>
        <v>Kalle Hietanen</v>
      </c>
      <c r="C7" s="45" t="str">
        <f>IF(NOT(Pisteet!C7=""),Pisteet!C7,"")</f>
        <v>O</v>
      </c>
      <c r="D7" s="45">
        <v>5</v>
      </c>
      <c r="E7" s="45" t="str">
        <f t="shared" si="1"/>
        <v>Jarmo Antikainen (A)</v>
      </c>
      <c r="F7" s="44">
        <f t="shared" si="0"/>
        <v>28.4</v>
      </c>
    </row>
    <row r="8" spans="1:6" ht="12.75">
      <c r="A8" s="44">
        <f>IF(VALUE(Pisteet!D8)&gt;0,VALUE(Pisteet!D8),"")</f>
        <v>30.03</v>
      </c>
      <c r="B8" s="45" t="str">
        <f>IF(NOT(Pisteet!B8=""),Pisteet!B8,"")</f>
        <v>Marko Oikarinen</v>
      </c>
      <c r="C8" s="45" t="str">
        <f>IF(NOT(Pisteet!C8=""),Pisteet!C8,"")</f>
        <v>H</v>
      </c>
      <c r="D8" s="45">
        <v>6</v>
      </c>
      <c r="E8" s="45" t="str">
        <f t="shared" si="1"/>
        <v>Harri Kallionen (A)</v>
      </c>
      <c r="F8" s="44">
        <f t="shared" si="0"/>
        <v>27.62</v>
      </c>
    </row>
    <row r="9" spans="1:6" ht="12.75">
      <c r="A9" s="44">
        <f>IF(VALUE(Pisteet!D9)&gt;0,VALUE(Pisteet!D9),"")</f>
        <v>20.68</v>
      </c>
      <c r="B9" s="45" t="str">
        <f>IF(NOT(Pisteet!B9=""),Pisteet!B9,"")</f>
        <v>Seppo Kokko</v>
      </c>
      <c r="C9" s="45" t="str">
        <f>IF(NOT(Pisteet!C9=""),Pisteet!C9,"")</f>
        <v>H</v>
      </c>
      <c r="D9" s="45">
        <v>7</v>
      </c>
      <c r="E9" s="45" t="str">
        <f t="shared" si="1"/>
        <v>Kalle Hietanen (O)</v>
      </c>
      <c r="F9" s="44">
        <f t="shared" si="0"/>
        <v>27.3</v>
      </c>
    </row>
    <row r="10" spans="1:6" ht="12.75">
      <c r="A10" s="44">
        <f>IF(VALUE(Pisteet!D10)&gt;0,VALUE(Pisteet!D10),"")</f>
        <v>27.62</v>
      </c>
      <c r="B10" s="45" t="str">
        <f>IF(NOT(Pisteet!B10=""),Pisteet!B10,"")</f>
        <v>Harri Kallionen</v>
      </c>
      <c r="C10" s="45" t="str">
        <f>IF(NOT(Pisteet!C10=""),Pisteet!C10,"")</f>
        <v>A</v>
      </c>
      <c r="D10" s="45">
        <v>8</v>
      </c>
      <c r="E10" s="45" t="str">
        <f t="shared" si="1"/>
        <v>Mikko Leino (H)</v>
      </c>
      <c r="F10" s="44">
        <f t="shared" si="0"/>
        <v>25.8</v>
      </c>
    </row>
    <row r="11" spans="1:6" ht="12.75">
      <c r="A11" s="44">
        <f>IF(VALUE(Pisteet!D11)&gt;0,VALUE(Pisteet!D11),"")</f>
        <v>40.52</v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 t="str">
        <f t="shared" si="1"/>
        <v>Pekka Peltoranta (O)</v>
      </c>
      <c r="F11" s="44">
        <f t="shared" si="0"/>
        <v>25.44</v>
      </c>
    </row>
    <row r="12" spans="1:6" ht="12.75">
      <c r="A12" s="44">
        <f>IF(VALUE(Pisteet!D12)&gt;0,VALUE(Pisteet!D12),"")</f>
        <v>28.4</v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 t="str">
        <f t="shared" si="1"/>
        <v>Seppo Kokko (H)</v>
      </c>
      <c r="F12" s="44">
        <f t="shared" si="0"/>
        <v>20.68</v>
      </c>
    </row>
    <row r="13" spans="1:6" ht="12.75">
      <c r="A13" s="44">
        <f>IF(VALUE(Pisteet!D13)&gt;0,VALUE(Pisteet!D13),"")</f>
        <v>25.8</v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11</v>
      </c>
      <c r="E13" s="45">
        <f t="shared" si="1"/>
      </c>
      <c r="F13" s="44">
        <f t="shared" si="0"/>
      </c>
    </row>
    <row r="14" spans="1:6" ht="12.75">
      <c r="A14" s="44">
        <f>IF(VALUE(Pisteet!D14)&gt;0,VALUE(Pisteet!D14),"")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>IF(ISNUMBER(F14),CONCATENATE(VLOOKUP(F14,$A$2:$B$18,2,FALSE)," (",VLOOKUP(F14,$A$2:$C$18,3,FALSE),")"),"")</f>
      </c>
      <c r="F14" s="44">
        <f>IF(ISNUMBER(LARGE($A$2:$A$18,D14)),LARGE($A$2:$A$18,D14),"")</f>
      </c>
    </row>
    <row r="15" spans="1:6" ht="12.75">
      <c r="A15" s="44">
        <f>IF(VALUE(Pisteet!D15)&gt;0,VALUE(Pisteet!D15),"")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>IF(ISNUMBER(F15),CONCATENATE(VLOOKUP(F15,$A$2:$B$18,2,FALSE)," (",VLOOKUP(F15,$A$2:$C$18,3,FALSE),")"),"")</f>
      </c>
      <c r="F15" s="44">
        <f>IF(ISNUMBER(LARGE($A$2:$A$18,D15)),LARGE($A$2:$A$18,D15),"")</f>
      </c>
    </row>
    <row r="16" spans="1:6" ht="12.75">
      <c r="A16" s="44">
        <f>IF(VALUE(Pisteet!D16)&gt;0,VALUE(Pisteet!D16),"")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>IF(ISNUMBER(F16),CONCATENATE(VLOOKUP(F16,$A$2:$B$18,2,FALSE)," (",VLOOKUP(F16,$A$2:$C$18,3,FALSE),")"),"")</f>
      </c>
      <c r="F16" s="44">
        <f>IF(ISNUMBER(LARGE($A$2:$A$18,D16)),LARGE($A$2:$A$18,D16),"")</f>
      </c>
    </row>
    <row r="17" spans="1:6" ht="12.75">
      <c r="A17" s="44">
        <f>IF(VALUE(Pisteet!D17)&gt;0,VALUE(Pisteet!D17),"")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>IF(ISNUMBER(F17),CONCATENATE(VLOOKUP(F17,$A$2:$B$18,2,FALSE)," (",VLOOKUP(F17,$A$2:$C$18,3,FALSE),")"),"")</f>
      </c>
      <c r="F17" s="44">
        <f>IF(ISNUMBER(LARGE($A$2:$A$18,D17)),LARGE($A$2:$A$18,D17),"")</f>
      </c>
    </row>
    <row r="18" spans="1:5" ht="12.75">
      <c r="A18" s="44">
        <f>IF(VALUE(Pisteet!D18)&gt;0,VALUE(Pisteet!D18),"")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Keihäs</v>
      </c>
    </row>
    <row r="19" spans="1:6" ht="12.75">
      <c r="A19" s="44">
        <f>IF(VALUE(Pisteet!D19)&gt;0,VALUE(Pisteet!D19),"")</f>
        <v>13.85</v>
      </c>
      <c r="B19" s="45" t="str">
        <f>IF(NOT(Pisteet!B19=""),Pisteet!B19,"")</f>
        <v>Niina Oikarinen</v>
      </c>
      <c r="C19" s="45" t="str">
        <f>IF(NOT(Pisteet!C19=""),Pisteet!C19,"")</f>
        <v>H</v>
      </c>
      <c r="D19" s="45">
        <v>1</v>
      </c>
      <c r="E19" s="45" t="str">
        <f>IF(ISNUMBER(F19),CONCATENATE(VLOOKUP(F19,$A$18:$B$31,2,FALSE)," (",VLOOKUP(F19,$A$18:$C$31,3,FALSE),")"),"")</f>
        <v>Mimmi Tervonen (H)</v>
      </c>
      <c r="F19" s="44">
        <f>IF(ISNUMBER(LARGE($A$18:$A$31,D19)),LARGE($A$18:$A$31,D19),"")</f>
        <v>22.7</v>
      </c>
    </row>
    <row r="20" spans="1:6" ht="12.75">
      <c r="A20" s="44">
        <f>IF(VALUE(Pisteet!D20)&gt;0,VALUE(Pisteet!D20),"")</f>
        <v>11</v>
      </c>
      <c r="B20" s="45" t="str">
        <f>IF(NOT(Pisteet!B20=""),Pisteet!B20,"")</f>
        <v>Tuija Antikainen</v>
      </c>
      <c r="C20" s="45" t="str">
        <f>IF(NOT(Pisteet!C20=""),Pisteet!C20,"")</f>
        <v>A</v>
      </c>
      <c r="D20" s="45">
        <v>2</v>
      </c>
      <c r="E20" s="45" t="str">
        <f aca="true" t="shared" si="2" ref="E20:E30">IF(ISNUMBER(F20),CONCATENATE(VLOOKUP(F20,$A$18:$B$31,2,FALSE)," (",VLOOKUP(F20,$A$18:$C$31,3,FALSE),")"),"")</f>
        <v>Satu Leino (H)</v>
      </c>
      <c r="F20" s="44">
        <f aca="true" t="shared" si="3" ref="F20:F30">IF(ISNUMBER(LARGE($A$18:$A$31,D20)),LARGE($A$18:$A$31,D20),"")</f>
        <v>15.7</v>
      </c>
    </row>
    <row r="21" spans="1:6" ht="12.75">
      <c r="A21" s="44">
        <f>IF(VALUE(Pisteet!D21)&gt;0,VALUE(Pisteet!D21),"")</f>
        <v>15.7</v>
      </c>
      <c r="B21" s="45" t="str">
        <f>IF(NOT(Pisteet!B21=""),Pisteet!B21,"")</f>
        <v>Satu Leino</v>
      </c>
      <c r="C21" s="45" t="str">
        <f>IF(NOT(Pisteet!C21=""),Pisteet!C21,"")</f>
        <v>H</v>
      </c>
      <c r="D21" s="45">
        <v>3</v>
      </c>
      <c r="E21" s="45" t="str">
        <f t="shared" si="2"/>
        <v>Janna Pirhonen (A)</v>
      </c>
      <c r="F21" s="44">
        <f t="shared" si="3"/>
        <v>14.68</v>
      </c>
    </row>
    <row r="22" spans="1:6" ht="12.75">
      <c r="A22" s="44">
        <f>IF(VALUE(Pisteet!D22)&gt;0,VALUE(Pisteet!D22),"")</f>
        <v>14.68</v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 t="str">
        <f t="shared" si="2"/>
        <v>Niina Oikarinen (H)</v>
      </c>
      <c r="F22" s="44">
        <f t="shared" si="3"/>
        <v>13.85</v>
      </c>
    </row>
    <row r="23" spans="1:6" ht="12.75">
      <c r="A23" s="44">
        <f>IF(VALUE(Pisteet!D23)&gt;0,VALUE(Pisteet!D23),"")</f>
        <v>22.7</v>
      </c>
      <c r="B23" s="45" t="str">
        <f>IF(NOT(Pisteet!B23=""),Pisteet!B23,"")</f>
        <v>Mimmi Tervonen</v>
      </c>
      <c r="C23" s="45" t="str">
        <f>IF(NOT(Pisteet!C23=""),Pisteet!C23,"")</f>
        <v>H</v>
      </c>
      <c r="D23" s="45">
        <v>5</v>
      </c>
      <c r="E23" s="45" t="str">
        <f t="shared" si="2"/>
        <v>Tuija Antikainen (A)</v>
      </c>
      <c r="F23" s="44">
        <f t="shared" si="3"/>
        <v>11</v>
      </c>
    </row>
    <row r="24" spans="1:6" ht="12.75">
      <c r="A24" s="44">
        <f>IF(VALUE(Pisteet!D24)&gt;0,VALUE(Pisteet!D24),"")</f>
      </c>
      <c r="B24" s="45">
        <f>IF(NOT(Pisteet!B24=""),Pisteet!B24,"")</f>
      </c>
      <c r="C24" s="45">
        <f>IF(NOT(Pisteet!C24=""),Pisteet!C24,"")</f>
      </c>
      <c r="D24" s="45">
        <v>6</v>
      </c>
      <c r="E24" s="45">
        <f t="shared" si="2"/>
      </c>
      <c r="F24" s="44">
        <f t="shared" si="3"/>
      </c>
    </row>
    <row r="25" spans="1:6" ht="12.75">
      <c r="A25" s="44">
        <f>IF(VALUE(Pisteet!D25)&gt;0,VALUE(Pisteet!D25),"")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2"/>
      </c>
      <c r="F25" s="44">
        <f t="shared" si="3"/>
      </c>
    </row>
    <row r="26" spans="1:6" ht="12.75">
      <c r="A26" s="44">
        <f>IF(VALUE(Pisteet!D26)&gt;0,VALUE(Pisteet!D26),"")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2"/>
      </c>
      <c r="F26" s="44">
        <f t="shared" si="3"/>
      </c>
    </row>
    <row r="27" spans="1:6" ht="12.75">
      <c r="A27" s="44">
        <f>IF(VALUE(Pisteet!D27)&gt;0,VALUE(Pisteet!D27),"")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2"/>
      </c>
      <c r="F27" s="44">
        <f t="shared" si="3"/>
      </c>
    </row>
    <row r="28" spans="1:6" ht="12.75">
      <c r="A28" s="44">
        <f>IF(VALUE(Pisteet!D28)&gt;0,VALUE(Pisteet!D28),"")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2"/>
      </c>
      <c r="F28" s="44">
        <f t="shared" si="3"/>
      </c>
    </row>
    <row r="29" spans="1:6" ht="12.75">
      <c r="A29" s="44">
        <f>IF(VALUE(Pisteet!D29)&gt;0,VALUE(Pisteet!D29),"")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2"/>
      </c>
      <c r="F29" s="44">
        <f t="shared" si="3"/>
      </c>
    </row>
    <row r="30" spans="1:6" ht="12.75">
      <c r="A30" s="44">
        <f>IF(VALUE(Pisteet!D30)&gt;0,VALUE(Pisteet!D30),"")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2"/>
      </c>
      <c r="F30" s="44">
        <f t="shared" si="3"/>
      </c>
    </row>
    <row r="31" spans="1:3" ht="12.75">
      <c r="A31" s="44">
        <f>IF(VALUE(Pisteet!D31)&gt;0,VALUE(Pisteet!D31),"")</f>
      </c>
      <c r="B31" s="45">
        <f>IF(NOT(Pisteet!B31=""),Pisteet!B31,"")</f>
      </c>
      <c r="C31" s="45">
        <f>IF(NOT(Pisteet!C31=""),Pisteet!C31,"")</f>
      </c>
    </row>
    <row r="32" spans="1:4" ht="12.75">
      <c r="A32" s="49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G16" sqref="G16"/>
    </sheetView>
  </sheetViews>
  <sheetFormatPr defaultColWidth="9.140625" defaultRowHeight="12.75"/>
  <cols>
    <col min="1" max="1" width="9.00390625" style="45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44" bestFit="1" customWidth="1"/>
    <col min="7" max="16384" width="9.140625" style="45" customWidth="1"/>
  </cols>
  <sheetData>
    <row r="1" ht="12.75">
      <c r="E1" s="47" t="s">
        <v>37</v>
      </c>
    </row>
    <row r="2" spans="1:5" ht="12.75">
      <c r="A2" s="44">
        <f>IF(VALUE(Pisteet!G2)&gt;0,VALUE(Pisteet!G2),"")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Kiekko</v>
      </c>
    </row>
    <row r="3" spans="1:6" ht="12.75">
      <c r="A3" s="44">
        <f>IF(VALUE(Pisteet!G3)&gt;0,VALUE(Pisteet!G3),"")</f>
        <v>24.4</v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 t="str">
        <f>IF(ISNUMBER(F3),CONCATENATE(VLOOKUP(F3,$A$2:$B$18,2,FALSE)," (",VLOOKUP(F3,$A$2:$C$18,3,FALSE),")"),"")</f>
        <v>Marko Pirhonen (A)</v>
      </c>
      <c r="F3" s="44">
        <f aca="true" t="shared" si="0" ref="F3:F13">IF(ISNUMBER(LARGE($A$2:$A$18,D3)),LARGE($A$2:$A$18,D3),"")</f>
        <v>27.18</v>
      </c>
    </row>
    <row r="4" spans="1:6" ht="12.75">
      <c r="A4" s="44">
        <f>IF(VALUE(Pisteet!G4)&gt;0,VALUE(Pisteet!G4),"")</f>
        <v>24.32</v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2</v>
      </c>
      <c r="E4" s="45" t="str">
        <f aca="true" t="shared" si="1" ref="E4:E13">IF(ISNUMBER(F4),CONCATENATE(VLOOKUP(F4,$A$2:$B$18,2,FALSE)," (",VLOOKUP(F4,$A$2:$C$18,3,FALSE),")"),"")</f>
        <v>Vesa Pirjola (O)</v>
      </c>
      <c r="F4" s="44">
        <f t="shared" si="0"/>
        <v>27</v>
      </c>
    </row>
    <row r="5" spans="1:6" ht="12.75">
      <c r="A5" s="44">
        <f>IF(VALUE(Pisteet!G5)&gt;0,VALUE(Pisteet!G5),"")</f>
        <v>27</v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 t="str">
        <f t="shared" si="1"/>
        <v>Kalle Hietanen (O)</v>
      </c>
      <c r="F5" s="44">
        <f t="shared" si="0"/>
        <v>26.35</v>
      </c>
    </row>
    <row r="6" spans="1:6" ht="12.75">
      <c r="A6" s="44">
        <f>IF(VALUE(Pisteet!G6)&gt;0,VALUE(Pisteet!G6),"")</f>
      </c>
      <c r="B6" s="45" t="str">
        <f>IF(NOT(Pisteet!B6=""),Pisteet!B6,"")</f>
        <v>Mohammed Amhamdi</v>
      </c>
      <c r="C6" s="45" t="str">
        <f>IF(NOT(Pisteet!C6=""),Pisteet!C6,"")</f>
        <v>O</v>
      </c>
      <c r="D6" s="45">
        <v>4</v>
      </c>
      <c r="E6" s="45" t="str">
        <f t="shared" si="1"/>
        <v>Pekka Peltoranta (O)</v>
      </c>
      <c r="F6" s="44">
        <f t="shared" si="0"/>
        <v>24.4</v>
      </c>
    </row>
    <row r="7" spans="1:6" ht="12.75">
      <c r="A7" s="44">
        <f>IF(VALUE(Pisteet!G7)&gt;0,VALUE(Pisteet!G7),"")</f>
        <v>26.35</v>
      </c>
      <c r="B7" s="45" t="str">
        <f>IF(NOT(Pisteet!B7=""),Pisteet!B7,"")</f>
        <v>Kalle Hietanen</v>
      </c>
      <c r="C7" s="45" t="str">
        <f>IF(NOT(Pisteet!C7=""),Pisteet!C7,"")</f>
        <v>O</v>
      </c>
      <c r="D7" s="45">
        <v>5</v>
      </c>
      <c r="E7" s="45" t="str">
        <f t="shared" si="1"/>
        <v>Olli Pahkamäki (O)</v>
      </c>
      <c r="F7" s="44">
        <f t="shared" si="0"/>
        <v>24.32</v>
      </c>
    </row>
    <row r="8" spans="1:6" ht="12.75">
      <c r="A8" s="44">
        <f>IF(VALUE(Pisteet!G8)&gt;0,VALUE(Pisteet!G8),"")</f>
        <v>23.32</v>
      </c>
      <c r="B8" s="45" t="str">
        <f>IF(NOT(Pisteet!B8=""),Pisteet!B8,"")</f>
        <v>Marko Oikarinen</v>
      </c>
      <c r="C8" s="45" t="str">
        <f>IF(NOT(Pisteet!C8=""),Pisteet!C8,"")</f>
        <v>H</v>
      </c>
      <c r="D8" s="45">
        <v>6</v>
      </c>
      <c r="E8" s="45" t="str">
        <f t="shared" si="1"/>
        <v>Marko Oikarinen (H)</v>
      </c>
      <c r="F8" s="44">
        <f t="shared" si="0"/>
        <v>23.32</v>
      </c>
    </row>
    <row r="9" spans="1:6" ht="12.75">
      <c r="A9" s="44">
        <f>IF(VALUE(Pisteet!G9)&gt;0,VALUE(Pisteet!G9),"")</f>
        <v>19.46</v>
      </c>
      <c r="B9" s="45" t="str">
        <f>IF(NOT(Pisteet!B9=""),Pisteet!B9,"")</f>
        <v>Seppo Kokko</v>
      </c>
      <c r="C9" s="45" t="str">
        <f>IF(NOT(Pisteet!C9=""),Pisteet!C9,"")</f>
        <v>H</v>
      </c>
      <c r="D9" s="45">
        <v>7</v>
      </c>
      <c r="E9" s="45" t="str">
        <f t="shared" si="1"/>
        <v>Mikko Leino (H)</v>
      </c>
      <c r="F9" s="44">
        <f t="shared" si="0"/>
        <v>21.83</v>
      </c>
    </row>
    <row r="10" spans="1:6" ht="12.75">
      <c r="A10" s="44">
        <f>IF(VALUE(Pisteet!G10)&gt;0,VALUE(Pisteet!G10),"")</f>
        <v>20.66</v>
      </c>
      <c r="B10" s="45" t="str">
        <f>IF(NOT(Pisteet!B10=""),Pisteet!B10,"")</f>
        <v>Harri Kallionen</v>
      </c>
      <c r="C10" s="45" t="str">
        <f>IF(NOT(Pisteet!C10=""),Pisteet!C10,"")</f>
        <v>A</v>
      </c>
      <c r="D10" s="45">
        <v>8</v>
      </c>
      <c r="E10" s="45" t="str">
        <f t="shared" si="1"/>
        <v>Harri Kallionen (A)</v>
      </c>
      <c r="F10" s="44">
        <f t="shared" si="0"/>
        <v>20.66</v>
      </c>
    </row>
    <row r="11" spans="1:6" ht="12.75">
      <c r="A11" s="44">
        <f>IF(VALUE(Pisteet!G11)&gt;0,VALUE(Pisteet!G11),"")</f>
        <v>27.18</v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 t="str">
        <f t="shared" si="1"/>
        <v>Jarmo Antikainen (A)</v>
      </c>
      <c r="F11" s="44">
        <f t="shared" si="0"/>
        <v>20.58</v>
      </c>
    </row>
    <row r="12" spans="1:6" ht="12.75">
      <c r="A12" s="44">
        <f>IF(VALUE(Pisteet!G12)&gt;0,VALUE(Pisteet!G12),"")</f>
        <v>20.58</v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 t="str">
        <f t="shared" si="1"/>
        <v>Seppo Kokko (H)</v>
      </c>
      <c r="F12" s="44">
        <f t="shared" si="0"/>
        <v>19.46</v>
      </c>
    </row>
    <row r="13" spans="1:6" ht="12.75">
      <c r="A13" s="44">
        <f>IF(VALUE(Pisteet!G13)&gt;0,VALUE(Pisteet!G13),"")</f>
        <v>21.83</v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11</v>
      </c>
      <c r="E13" s="45">
        <f t="shared" si="1"/>
      </c>
      <c r="F13" s="44">
        <f t="shared" si="0"/>
      </c>
    </row>
    <row r="14" spans="1:6" ht="12.75">
      <c r="A14" s="44">
        <f>IF(VALUE(Pisteet!G14)&gt;0,VALUE(Pisteet!G14),"")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>IF(ISNUMBER(F14),CONCATENATE(VLOOKUP(F14,$A$2:$B$18,2,FALSE)," (",VLOOKUP(F14,$A$2:$C$18,3,FALSE),")"),"")</f>
      </c>
      <c r="F14" s="44">
        <f>IF(ISNUMBER(LARGE($A$2:$A$18,D14)),LARGE($A$2:$A$18,D14),"")</f>
      </c>
    </row>
    <row r="15" spans="1:6" ht="12.75">
      <c r="A15" s="44">
        <f>IF(VALUE(Pisteet!G15)&gt;0,VALUE(Pisteet!G15),"")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>IF(ISNUMBER(F15),CONCATENATE(VLOOKUP(F15,$A$2:$B$18,2,FALSE)," (",VLOOKUP(F15,$A$2:$C$18,3,FALSE),")"),"")</f>
      </c>
      <c r="F15" s="44">
        <f>IF(ISNUMBER(LARGE($A$2:$A$18,D15)),LARGE($A$2:$A$18,D15),"")</f>
      </c>
    </row>
    <row r="16" spans="1:6" ht="12.75">
      <c r="A16" s="44">
        <f>IF(VALUE(Pisteet!G16)&gt;0,VALUE(Pisteet!G16),"")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>IF(ISNUMBER(F16),CONCATENATE(VLOOKUP(F16,$A$2:$B$18,2,FALSE)," (",VLOOKUP(F16,$A$2:$C$18,3,FALSE),")"),"")</f>
      </c>
      <c r="F16" s="44">
        <f>IF(ISNUMBER(LARGE($A$2:$A$18,D16)),LARGE($A$2:$A$18,D16),"")</f>
      </c>
    </row>
    <row r="17" spans="1:6" ht="12.75">
      <c r="A17" s="44">
        <f>IF(VALUE(Pisteet!G17)&gt;0,VALUE(Pisteet!G17),"")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>IF(ISNUMBER(F17),CONCATENATE(VLOOKUP(F17,$A$2:$B$18,2,FALSE)," (",VLOOKUP(F17,$A$2:$C$18,3,FALSE),")"),"")</f>
      </c>
      <c r="F17" s="44">
        <f>IF(ISNUMBER(LARGE($A$2:$A$18,D17)),LARGE($A$2:$A$18,D17),"")</f>
      </c>
    </row>
    <row r="18" spans="1:5" ht="12.75">
      <c r="A18" s="44">
        <f>IF(VALUE(Pisteet!G18)&gt;0,VALUE(Pisteet!G18),"")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Kiekko</v>
      </c>
    </row>
    <row r="19" spans="1:6" ht="12.75">
      <c r="A19" s="44">
        <f>IF(VALUE(Pisteet!G19)&gt;0,VALUE(Pisteet!G19),"")</f>
        <v>16.94</v>
      </c>
      <c r="B19" s="45" t="str">
        <f>IF(NOT(Pisteet!B19=""),Pisteet!B19,"")</f>
        <v>Niina Oikarinen</v>
      </c>
      <c r="C19" s="45" t="str">
        <f>IF(NOT(Pisteet!C19=""),Pisteet!C19,"")</f>
        <v>H</v>
      </c>
      <c r="D19" s="45">
        <v>1</v>
      </c>
      <c r="E19" s="45" t="str">
        <f>IF(ISNUMBER(F19),CONCATENATE(VLOOKUP(F19,$A$18:$B$31,2,FALSE)," (",VLOOKUP(F19,$A$18:$C$31,3,FALSE),")"),"")</f>
        <v>Mimmi Tervonen (H)</v>
      </c>
      <c r="F19" s="44">
        <f aca="true" t="shared" si="2" ref="F19:F30">IF(ISNUMBER(LARGE($A$18:$A$31,D19)),LARGE($A$18:$A$31,D19),"")</f>
        <v>18.52</v>
      </c>
    </row>
    <row r="20" spans="1:6" ht="12.75">
      <c r="A20" s="44">
        <f>IF(VALUE(Pisteet!G20)&gt;0,VALUE(Pisteet!G20),"")</f>
        <v>11.94</v>
      </c>
      <c r="B20" s="45" t="str">
        <f>IF(NOT(Pisteet!B20=""),Pisteet!B20,"")</f>
        <v>Tuija Antikainen</v>
      </c>
      <c r="C20" s="45" t="str">
        <f>IF(NOT(Pisteet!C20=""),Pisteet!C20,"")</f>
        <v>A</v>
      </c>
      <c r="D20" s="45">
        <v>2</v>
      </c>
      <c r="E20" s="45" t="str">
        <f aca="true" t="shared" si="3" ref="E20:E30">IF(ISNUMBER(F20),CONCATENATE(VLOOKUP(F20,$A$18:$B$31,2,FALSE)," (",VLOOKUP(F20,$A$18:$C$31,3,FALSE),")"),"")</f>
        <v>Niina Oikarinen (H)</v>
      </c>
      <c r="F20" s="44">
        <f t="shared" si="2"/>
        <v>16.94</v>
      </c>
    </row>
    <row r="21" spans="1:6" ht="12.75">
      <c r="A21" s="44">
        <f>IF(VALUE(Pisteet!G21)&gt;0,VALUE(Pisteet!G21),"")</f>
        <v>16.42</v>
      </c>
      <c r="B21" s="45" t="str">
        <f>IF(NOT(Pisteet!B21=""),Pisteet!B21,"")</f>
        <v>Satu Leino</v>
      </c>
      <c r="C21" s="45" t="str">
        <f>IF(NOT(Pisteet!C21=""),Pisteet!C21,"")</f>
        <v>H</v>
      </c>
      <c r="D21" s="45">
        <v>3</v>
      </c>
      <c r="E21" s="45" t="str">
        <f t="shared" si="3"/>
        <v>Satu Leino (H)</v>
      </c>
      <c r="F21" s="44">
        <f t="shared" si="2"/>
        <v>16.42</v>
      </c>
    </row>
    <row r="22" spans="1:6" ht="12.75">
      <c r="A22" s="44">
        <f>IF(VALUE(Pisteet!G22)&gt;0,VALUE(Pisteet!G22),"")</f>
        <v>13.54</v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 t="str">
        <f t="shared" si="3"/>
        <v>Janna Pirhonen (A)</v>
      </c>
      <c r="F22" s="44">
        <f t="shared" si="2"/>
        <v>13.54</v>
      </c>
    </row>
    <row r="23" spans="1:6" ht="12.75">
      <c r="A23" s="44">
        <f>IF(VALUE(Pisteet!G23)&gt;0,VALUE(Pisteet!G23),"")</f>
        <v>18.52</v>
      </c>
      <c r="B23" s="45" t="str">
        <f>IF(NOT(Pisteet!B23=""),Pisteet!B23,"")</f>
        <v>Mimmi Tervonen</v>
      </c>
      <c r="C23" s="45" t="str">
        <f>IF(NOT(Pisteet!C23=""),Pisteet!C23,"")</f>
        <v>H</v>
      </c>
      <c r="D23" s="45">
        <v>5</v>
      </c>
      <c r="E23" s="45" t="str">
        <f t="shared" si="3"/>
        <v>Tuija Antikainen (A)</v>
      </c>
      <c r="F23" s="44">
        <f t="shared" si="2"/>
        <v>11.94</v>
      </c>
    </row>
    <row r="24" spans="1:6" ht="12.75">
      <c r="A24" s="44">
        <f>IF(VALUE(Pisteet!G24)&gt;0,VALUE(Pisteet!G24),"")</f>
      </c>
      <c r="B24" s="45">
        <f>IF(NOT(Pisteet!B24=""),Pisteet!B24,"")</f>
      </c>
      <c r="C24" s="45">
        <f>IF(NOT(Pisteet!C24=""),Pisteet!C24,"")</f>
      </c>
      <c r="D24" s="45">
        <v>6</v>
      </c>
      <c r="E24" s="45">
        <f t="shared" si="3"/>
      </c>
      <c r="F24" s="44">
        <f t="shared" si="2"/>
      </c>
    </row>
    <row r="25" spans="1:6" ht="12.75">
      <c r="A25" s="44">
        <f>IF(VALUE(Pisteet!G25)&gt;0,VALUE(Pisteet!G25),"")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3"/>
      </c>
      <c r="F25" s="44">
        <f t="shared" si="2"/>
      </c>
    </row>
    <row r="26" spans="1:6" ht="12.75">
      <c r="A26" s="44">
        <f>IF(VALUE(Pisteet!G26)&gt;0,VALUE(Pisteet!G26),"")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3"/>
      </c>
      <c r="F26" s="44">
        <f t="shared" si="2"/>
      </c>
    </row>
    <row r="27" spans="1:6" ht="12.75">
      <c r="A27" s="44">
        <f>IF(VALUE(Pisteet!G27)&gt;0,VALUE(Pisteet!G27),"")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3"/>
      </c>
      <c r="F27" s="44">
        <f t="shared" si="2"/>
      </c>
    </row>
    <row r="28" spans="1:6" ht="12.75">
      <c r="A28" s="44">
        <f>IF(VALUE(Pisteet!G28)&gt;0,VALUE(Pisteet!G28),"")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3"/>
      </c>
      <c r="F28" s="44">
        <f t="shared" si="2"/>
      </c>
    </row>
    <row r="29" spans="1:6" ht="12.75">
      <c r="A29" s="44">
        <f>IF(VALUE(Pisteet!G29)&gt;0,VALUE(Pisteet!G29),"")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3"/>
      </c>
      <c r="F29" s="44">
        <f t="shared" si="2"/>
      </c>
    </row>
    <row r="30" spans="1:6" ht="12.75">
      <c r="A30" s="44">
        <f>IF(VALUE(Pisteet!G30)&gt;0,VALUE(Pisteet!G30),"")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3"/>
      </c>
      <c r="F30" s="44">
        <f t="shared" si="2"/>
      </c>
    </row>
    <row r="31" spans="1:3" ht="12.75">
      <c r="A31" s="44">
        <f>IF(VALUE(Pisteet!G31)&gt;0,VALUE(Pisteet!G31),"")</f>
      </c>
      <c r="B31" s="45">
        <f>IF(NOT(Pisteet!B31=""),Pisteet!B31,"")</f>
      </c>
      <c r="C31" s="45">
        <f>IF(NOT(Pisteet!C31=""),Pisteet!C31,"")</f>
      </c>
    </row>
    <row r="32" spans="1:4" ht="12.75">
      <c r="A32" s="49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H27" sqref="H27"/>
    </sheetView>
  </sheetViews>
  <sheetFormatPr defaultColWidth="9.140625" defaultRowHeight="12.75"/>
  <cols>
    <col min="1" max="1" width="9.00390625" style="45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44" bestFit="1" customWidth="1"/>
    <col min="7" max="16384" width="9.140625" style="45" customWidth="1"/>
  </cols>
  <sheetData>
    <row r="1" ht="12.75">
      <c r="E1" s="47" t="s">
        <v>38</v>
      </c>
    </row>
    <row r="2" spans="1:5" ht="12.75">
      <c r="A2" s="44">
        <f>IF(VALUE(Pisteet!J2)&gt;0,VALUE(Pisteet!J2),"")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Kuula</v>
      </c>
    </row>
    <row r="3" spans="1:6" ht="12.75">
      <c r="A3" s="44">
        <f>IF(VALUE(Pisteet!J3)&gt;0,VALUE(Pisteet!J3),"")</f>
        <v>10.1</v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 t="str">
        <f>IF(ISNUMBER(F3),CONCATENATE(VLOOKUP(F3,$A$2:$B$18,2,FALSE)," (",VLOOKUP(F3,$A$2:$C$18,3,FALSE),")"),"")</f>
        <v>Marko Pirhonen (A)</v>
      </c>
      <c r="F3" s="44">
        <f aca="true" t="shared" si="0" ref="F3:F14">IF(ISNUMBER(LARGE($A$2:$A$18,D3)),LARGE($A$2:$A$18,D3),"")</f>
        <v>11.36</v>
      </c>
    </row>
    <row r="4" spans="1:6" ht="12.75">
      <c r="A4" s="44">
        <f>IF(VALUE(Pisteet!J4)&gt;0,VALUE(Pisteet!J4),"")</f>
        <v>9.83</v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2</v>
      </c>
      <c r="E4" s="45" t="str">
        <f aca="true" t="shared" si="1" ref="E4:E12">IF(ISNUMBER(F4),CONCATENATE(VLOOKUP(F4,$A$2:$B$18,2,FALSE)," (",VLOOKUP(F4,$A$2:$C$18,3,FALSE),")"),"")</f>
        <v>Kalle Hietanen (O)</v>
      </c>
      <c r="F4" s="44">
        <f t="shared" si="0"/>
        <v>10.57</v>
      </c>
    </row>
    <row r="5" spans="1:6" ht="12.75">
      <c r="A5" s="44">
        <f>IF(VALUE(Pisteet!J5)&gt;0,VALUE(Pisteet!J5),"")</f>
        <v>9</v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 t="str">
        <f t="shared" si="1"/>
        <v>Pekka Peltoranta (O)</v>
      </c>
      <c r="F5" s="44">
        <f t="shared" si="0"/>
        <v>10.1</v>
      </c>
    </row>
    <row r="6" spans="1:6" ht="12.75">
      <c r="A6" s="44">
        <f>IF(VALUE(Pisteet!J6)&gt;0,VALUE(Pisteet!J6),"")</f>
      </c>
      <c r="B6" s="45" t="str">
        <f>IF(NOT(Pisteet!B6=""),Pisteet!B6,"")</f>
        <v>Mohammed Amhamdi</v>
      </c>
      <c r="C6" s="45" t="str">
        <f>IF(NOT(Pisteet!C6=""),Pisteet!C6,"")</f>
        <v>O</v>
      </c>
      <c r="D6" s="45">
        <v>3</v>
      </c>
      <c r="E6" s="45" t="str">
        <f>IF(ISNUMBER(F6),CONCATENATE(VLOOKUP(F6,$A$4:$B$18,2,FALSE)," (",VLOOKUP(F6,$A$4:$C$18,3,FALSE),")"),"")</f>
        <v>Mikko Leino (H)</v>
      </c>
      <c r="F6" s="44">
        <f t="shared" si="0"/>
        <v>10.1</v>
      </c>
    </row>
    <row r="7" spans="1:6" ht="12.75">
      <c r="A7" s="44">
        <f>IF(VALUE(Pisteet!J7)&gt;0,VALUE(Pisteet!J7),"")</f>
        <v>10.57</v>
      </c>
      <c r="B7" s="45" t="str">
        <f>IF(NOT(Pisteet!B7=""),Pisteet!B7,"")</f>
        <v>Kalle Hietanen</v>
      </c>
      <c r="C7" s="45" t="str">
        <f>IF(NOT(Pisteet!C7=""),Pisteet!C7,"")</f>
        <v>O</v>
      </c>
      <c r="D7" s="45">
        <v>5</v>
      </c>
      <c r="E7" s="45" t="str">
        <f t="shared" si="1"/>
        <v>Marko Oikarinen (H)</v>
      </c>
      <c r="F7" s="44">
        <f t="shared" si="0"/>
        <v>9.96</v>
      </c>
    </row>
    <row r="8" spans="1:6" ht="12.75">
      <c r="A8" s="44">
        <f>IF(VALUE(Pisteet!J8)&gt;0,VALUE(Pisteet!J8),"")</f>
        <v>9.96</v>
      </c>
      <c r="B8" s="45" t="str">
        <f>IF(NOT(Pisteet!B8=""),Pisteet!B8,"")</f>
        <v>Marko Oikarinen</v>
      </c>
      <c r="C8" s="45" t="str">
        <f>IF(NOT(Pisteet!C8=""),Pisteet!C8,"")</f>
        <v>H</v>
      </c>
      <c r="D8" s="45">
        <v>6</v>
      </c>
      <c r="E8" s="45" t="str">
        <f t="shared" si="1"/>
        <v>Harri Kallionen (A)</v>
      </c>
      <c r="F8" s="44">
        <f t="shared" si="0"/>
        <v>9.85</v>
      </c>
    </row>
    <row r="9" spans="1:6" ht="12.75">
      <c r="A9" s="44">
        <f>IF(VALUE(Pisteet!J9)&gt;0,VALUE(Pisteet!J9),"")</f>
        <v>8.68</v>
      </c>
      <c r="B9" s="45" t="str">
        <f>IF(NOT(Pisteet!B9=""),Pisteet!B9,"")</f>
        <v>Seppo Kokko</v>
      </c>
      <c r="C9" s="45" t="str">
        <f>IF(NOT(Pisteet!C9=""),Pisteet!C9,"")</f>
        <v>H</v>
      </c>
      <c r="D9" s="45">
        <v>7</v>
      </c>
      <c r="E9" s="45" t="str">
        <f t="shared" si="1"/>
        <v>Olli Pahkamäki (O)</v>
      </c>
      <c r="F9" s="44">
        <f t="shared" si="0"/>
        <v>9.83</v>
      </c>
    </row>
    <row r="10" spans="1:6" ht="12.75">
      <c r="A10" s="44">
        <f>IF(VALUE(Pisteet!J10)&gt;0,VALUE(Pisteet!J10),"")</f>
        <v>9.85</v>
      </c>
      <c r="B10" s="45" t="str">
        <f>IF(NOT(Pisteet!B10=""),Pisteet!B10,"")</f>
        <v>Harri Kallionen</v>
      </c>
      <c r="C10" s="45" t="str">
        <f>IF(NOT(Pisteet!C10=""),Pisteet!C10,"")</f>
        <v>A</v>
      </c>
      <c r="D10" s="45">
        <v>8</v>
      </c>
      <c r="E10" s="45" t="str">
        <f t="shared" si="1"/>
        <v>Jarmo Antikainen (A)</v>
      </c>
      <c r="F10" s="44">
        <f t="shared" si="0"/>
        <v>9.4</v>
      </c>
    </row>
    <row r="11" spans="1:6" ht="12.75">
      <c r="A11" s="44">
        <f>IF(VALUE(Pisteet!J11)&gt;0,VALUE(Pisteet!J11),"")</f>
        <v>11.36</v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 t="str">
        <f t="shared" si="1"/>
        <v>Vesa Pirjola (O)</v>
      </c>
      <c r="F11" s="44">
        <f t="shared" si="0"/>
        <v>9</v>
      </c>
    </row>
    <row r="12" spans="1:6" ht="12.75">
      <c r="A12" s="44">
        <f>IF(VALUE(Pisteet!J12)&gt;0,VALUE(Pisteet!J12),"")</f>
        <v>9.4</v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 t="str">
        <f t="shared" si="1"/>
        <v>Seppo Kokko (H)</v>
      </c>
      <c r="F12" s="44">
        <f t="shared" si="0"/>
        <v>8.68</v>
      </c>
    </row>
    <row r="13" spans="1:6" ht="12.75">
      <c r="A13" s="44">
        <f>IF(VALUE(Pisteet!J13)&gt;0,VALUE(Pisteet!J13),"")</f>
        <v>10.1</v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11</v>
      </c>
      <c r="E13" s="45">
        <f>IF(ISNUMBER(F13),CONCATENATE(VLOOKUP(F13,$A$2:$B$18,2,FALSE)," (",VLOOKUP(F13,$A$2:$C$18,3,FALSE),")"),"")</f>
      </c>
      <c r="F13" s="44">
        <f t="shared" si="0"/>
      </c>
    </row>
    <row r="14" spans="1:6" ht="12.75">
      <c r="A14" s="44">
        <f>IF(VALUE(Pisteet!J14)&gt;0,VALUE(Pisteet!J14),"")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>IF(ISNUMBER(F14),CONCATENATE(VLOOKUP(F14,$A$2:$B$18,2,FALSE)," (",VLOOKUP(F14,$A$2:$C$18,3,FALSE),")"),"")</f>
      </c>
      <c r="F14" s="44">
        <f t="shared" si="0"/>
      </c>
    </row>
    <row r="15" spans="1:6" ht="12.75">
      <c r="A15" s="44">
        <f>IF(VALUE(Pisteet!J15)&gt;0,VALUE(Pisteet!J15),"")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>IF(ISNUMBER(F15),CONCATENATE(VLOOKUP(F15,$A$2:$B$18,2,FALSE)," (",VLOOKUP(F15,$A$2:$C$18,3,FALSE),")"),"")</f>
      </c>
      <c r="F15" s="44">
        <f>IF(ISNUMBER(LARGE($A$2:$A$18,D15)),LARGE($A$2:$A$18,D15),"")</f>
      </c>
    </row>
    <row r="16" spans="1:6" ht="12.75">
      <c r="A16" s="44">
        <f>IF(VALUE(Pisteet!J16)&gt;0,VALUE(Pisteet!J16),"")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>IF(ISNUMBER(F16),CONCATENATE(VLOOKUP(F16,$A$2:$B$18,2,FALSE)," (",VLOOKUP(F16,$A$2:$C$18,3,FALSE),")"),"")</f>
      </c>
      <c r="F16" s="44">
        <f>IF(ISNUMBER(LARGE($A$2:$A$18,D16)),LARGE($A$2:$A$18,D16),"")</f>
      </c>
    </row>
    <row r="17" spans="1:6" ht="12.75">
      <c r="A17" s="44">
        <f>IF(VALUE(Pisteet!J17)&gt;0,VALUE(Pisteet!J17),"")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>IF(ISNUMBER(F17),CONCATENATE(VLOOKUP(F17,$A$2:$B$18,2,FALSE)," (",VLOOKUP(F17,$A$2:$C$18,3,FALSE),")"),"")</f>
      </c>
      <c r="F17" s="44">
        <f>IF(ISNUMBER(LARGE($A$2:$A$18,D17)),LARGE($A$2:$A$18,D17),"")</f>
      </c>
    </row>
    <row r="18" spans="1:5" ht="12.75">
      <c r="A18" s="44">
        <f>IF(VALUE(Pisteet!J18)&gt;0,VALUE(Pisteet!J18),"")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Kuula</v>
      </c>
    </row>
    <row r="19" spans="1:6" ht="12.75">
      <c r="A19" s="44">
        <f>IF(VALUE(Pisteet!J19)&gt;0,VALUE(Pisteet!J19),"")</f>
        <v>7.8</v>
      </c>
      <c r="B19" s="45" t="str">
        <f>IF(NOT(Pisteet!B19=""),Pisteet!B19,"")</f>
        <v>Niina Oikarinen</v>
      </c>
      <c r="C19" s="45" t="str">
        <f>IF(NOT(Pisteet!C19=""),Pisteet!C19,"")</f>
        <v>H</v>
      </c>
      <c r="D19" s="45">
        <v>1</v>
      </c>
      <c r="E19" s="45" t="str">
        <f>IF(ISNUMBER(F19),CONCATENATE(VLOOKUP(F19,$A$18:$B$31,2,FALSE)," (",VLOOKUP(F19,$A$18:$C$31,3,FALSE),")"),"")</f>
        <v>Mimmi Tervonen (H)</v>
      </c>
      <c r="F19" s="44">
        <f aca="true" t="shared" si="2" ref="F19:F30">IF(ISNUMBER(LARGE($A$18:$A$31,D19)),LARGE($A$18:$A$31,D19),"")</f>
        <v>8.91</v>
      </c>
    </row>
    <row r="20" spans="1:6" ht="12.75">
      <c r="A20" s="44">
        <f>IF(VALUE(Pisteet!J20)&gt;0,VALUE(Pisteet!J20),"")</f>
        <v>5.72</v>
      </c>
      <c r="B20" s="45" t="str">
        <f>IF(NOT(Pisteet!B20=""),Pisteet!B20,"")</f>
        <v>Tuija Antikainen</v>
      </c>
      <c r="C20" s="45" t="str">
        <f>IF(NOT(Pisteet!C20=""),Pisteet!C20,"")</f>
        <v>A</v>
      </c>
      <c r="D20" s="45">
        <v>2</v>
      </c>
      <c r="E20" s="45" t="str">
        <f aca="true" t="shared" si="3" ref="E20:E30">IF(ISNUMBER(F20),CONCATENATE(VLOOKUP(F20,$A$18:$B$31,2,FALSE)," (",VLOOKUP(F20,$A$18:$C$31,3,FALSE),")"),"")</f>
        <v>Niina Oikarinen (H)</v>
      </c>
      <c r="F20" s="44">
        <f t="shared" si="2"/>
        <v>7.8</v>
      </c>
    </row>
    <row r="21" spans="1:6" ht="12.75">
      <c r="A21" s="44">
        <f>IF(VALUE(Pisteet!J21)&gt;0,VALUE(Pisteet!J21),"")</f>
        <v>7.45</v>
      </c>
      <c r="B21" s="45" t="str">
        <f>IF(NOT(Pisteet!B21=""),Pisteet!B21,"")</f>
        <v>Satu Leino</v>
      </c>
      <c r="C21" s="45" t="str">
        <f>IF(NOT(Pisteet!C21=""),Pisteet!C21,"")</f>
        <v>H</v>
      </c>
      <c r="D21" s="45">
        <v>3</v>
      </c>
      <c r="E21" s="45" t="str">
        <f t="shared" si="3"/>
        <v>Janna Pirhonen (A)</v>
      </c>
      <c r="F21" s="44">
        <f t="shared" si="2"/>
        <v>7.53</v>
      </c>
    </row>
    <row r="22" spans="1:6" ht="12.75">
      <c r="A22" s="44">
        <f>IF(VALUE(Pisteet!J22)&gt;0,VALUE(Pisteet!J22),"")</f>
        <v>7.53</v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 t="str">
        <f t="shared" si="3"/>
        <v>Satu Leino (H)</v>
      </c>
      <c r="F22" s="44">
        <f t="shared" si="2"/>
        <v>7.45</v>
      </c>
    </row>
    <row r="23" spans="1:6" ht="12.75">
      <c r="A23" s="44">
        <f>IF(VALUE(Pisteet!J23)&gt;0,VALUE(Pisteet!J23),"")</f>
        <v>8.91</v>
      </c>
      <c r="B23" s="45" t="str">
        <f>IF(NOT(Pisteet!B23=""),Pisteet!B23,"")</f>
        <v>Mimmi Tervonen</v>
      </c>
      <c r="C23" s="45" t="str">
        <f>IF(NOT(Pisteet!C23=""),Pisteet!C23,"")</f>
        <v>H</v>
      </c>
      <c r="D23" s="45">
        <v>5</v>
      </c>
      <c r="E23" s="45" t="str">
        <f t="shared" si="3"/>
        <v>Tuija Antikainen (A)</v>
      </c>
      <c r="F23" s="44">
        <f t="shared" si="2"/>
        <v>5.72</v>
      </c>
    </row>
    <row r="24" spans="1:6" ht="12.75">
      <c r="A24" s="44">
        <f>IF(VALUE(Pisteet!J24)&gt;0,VALUE(Pisteet!J24),"")</f>
      </c>
      <c r="B24" s="45">
        <f>IF(NOT(Pisteet!B24=""),Pisteet!B24,"")</f>
      </c>
      <c r="C24" s="45">
        <f>IF(NOT(Pisteet!C24=""),Pisteet!C24,"")</f>
      </c>
      <c r="D24" s="45">
        <v>6</v>
      </c>
      <c r="E24" s="45">
        <f t="shared" si="3"/>
      </c>
      <c r="F24" s="44">
        <f t="shared" si="2"/>
      </c>
    </row>
    <row r="25" spans="1:6" ht="12.75">
      <c r="A25" s="44">
        <f>IF(VALUE(Pisteet!J25)&gt;0,VALUE(Pisteet!J25),"")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3"/>
      </c>
      <c r="F25" s="44">
        <f t="shared" si="2"/>
      </c>
    </row>
    <row r="26" spans="1:6" ht="12.75">
      <c r="A26" s="44">
        <f>IF(VALUE(Pisteet!J26)&gt;0,VALUE(Pisteet!J26),"")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3"/>
      </c>
      <c r="F26" s="44">
        <f t="shared" si="2"/>
      </c>
    </row>
    <row r="27" spans="1:6" ht="12.75">
      <c r="A27" s="44">
        <f>IF(VALUE(Pisteet!J27)&gt;0,VALUE(Pisteet!J27),"")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3"/>
      </c>
      <c r="F27" s="44">
        <f t="shared" si="2"/>
      </c>
    </row>
    <row r="28" spans="1:6" ht="12.75">
      <c r="A28" s="44">
        <f>IF(VALUE(Pisteet!J28)&gt;0,VALUE(Pisteet!J28),"")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3"/>
      </c>
      <c r="F28" s="44">
        <f t="shared" si="2"/>
      </c>
    </row>
    <row r="29" spans="1:6" ht="12.75">
      <c r="A29" s="44">
        <f>IF(VALUE(Pisteet!J29)&gt;0,VALUE(Pisteet!J29),"")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3"/>
      </c>
      <c r="F29" s="44">
        <f t="shared" si="2"/>
      </c>
    </row>
    <row r="30" spans="1:6" ht="12.75">
      <c r="A30" s="44">
        <f>IF(VALUE(Pisteet!J30)&gt;0,VALUE(Pisteet!J30),"")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3"/>
      </c>
      <c r="F30" s="44">
        <f t="shared" si="2"/>
      </c>
    </row>
    <row r="31" spans="1:3" ht="12.75">
      <c r="A31" s="44">
        <f>IF(VALUE(Pisteet!J31)&gt;0,VALUE(Pisteet!J31),"")</f>
      </c>
      <c r="B31" s="45">
        <f>IF(NOT(Pisteet!B31=""),Pisteet!B31,"")</f>
      </c>
      <c r="C31" s="45">
        <f>IF(NOT(Pisteet!C31=""),Pisteet!C31,"")</f>
      </c>
    </row>
    <row r="32" spans="1:4" ht="12.75">
      <c r="A32" s="49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F12" sqref="F12"/>
    </sheetView>
  </sheetViews>
  <sheetFormatPr defaultColWidth="9.140625" defaultRowHeight="12.75"/>
  <cols>
    <col min="1" max="1" width="9.00390625" style="45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44" bestFit="1" customWidth="1"/>
    <col min="7" max="16384" width="9.140625" style="45" customWidth="1"/>
  </cols>
  <sheetData>
    <row r="1" ht="12.75">
      <c r="E1" s="47" t="s">
        <v>39</v>
      </c>
    </row>
    <row r="2" spans="1:5" ht="12.75">
      <c r="A2" s="44">
        <f>IF(VALUE(Pisteet!M2)&gt;0,VALUE(Pisteet!M2),"")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</v>
      </c>
    </row>
    <row r="3" spans="1:6" ht="12.75">
      <c r="A3" s="44">
        <f>IF(VALUE(Pisteet!M3)&gt;0,VALUE(Pisteet!M3),"")</f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>
        <f>IF(ISNUMBER(F3),CONCATENATE(VLOOKUP(F3,$A$2:$B$18,2,FALSE)," (",VLOOKUP(F3,$A$2:$C$18,3,FALSE),")"),"")</f>
      </c>
      <c r="F3" s="44">
        <f>IF(ISNUMBER(SMALL($A$2:$A$18,D3)),SMALL($A$2:$A$18,D3),"")</f>
      </c>
    </row>
    <row r="4" spans="1:6" ht="12.75">
      <c r="A4" s="44">
        <f>IF(VALUE(Pisteet!M4)&gt;0,VALUE(Pisteet!M4),"")</f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2</v>
      </c>
      <c r="E4" s="45">
        <f aca="true" t="shared" si="0" ref="E4:E17">IF(ISNUMBER(F4),CONCATENATE(VLOOKUP(F4,$A$2:$B$18,2,FALSE)," (",VLOOKUP(F4,$A$2:$C$18,3,FALSE),")"),"")</f>
      </c>
      <c r="F4" s="44">
        <f aca="true" t="shared" si="1" ref="F4:F17">IF(ISNUMBER(SMALL($A$2:$A$18,D4)),SMALL($A$2:$A$18,D4),"")</f>
      </c>
    </row>
    <row r="5" spans="1:6" ht="12.75">
      <c r="A5" s="44">
        <f>IF(VALUE(Pisteet!M5)&gt;0,VALUE(Pisteet!M5),"")</f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>
        <f t="shared" si="0"/>
      </c>
      <c r="F5" s="44">
        <f t="shared" si="1"/>
      </c>
    </row>
    <row r="6" spans="1:6" ht="12.75">
      <c r="A6" s="44">
        <f>IF(VALUE(Pisteet!M6)&gt;0,VALUE(Pisteet!M6),"")</f>
      </c>
      <c r="B6" s="45" t="str">
        <f>IF(NOT(Pisteet!B6=""),Pisteet!B6,"")</f>
        <v>Mohammed Amhamdi</v>
      </c>
      <c r="C6" s="45" t="str">
        <f>IF(NOT(Pisteet!C6=""),Pisteet!C6,"")</f>
        <v>O</v>
      </c>
      <c r="D6" s="45">
        <v>4</v>
      </c>
      <c r="E6" s="45">
        <f t="shared" si="0"/>
      </c>
      <c r="F6" s="44">
        <f t="shared" si="1"/>
      </c>
    </row>
    <row r="7" spans="1:6" ht="12.75">
      <c r="A7" s="44">
        <f>IF(VALUE(Pisteet!M7)&gt;0,VALUE(Pisteet!M7),"")</f>
      </c>
      <c r="B7" s="45" t="str">
        <f>IF(NOT(Pisteet!B7=""),Pisteet!B7,"")</f>
        <v>Kalle Hietanen</v>
      </c>
      <c r="C7" s="45" t="str">
        <f>IF(NOT(Pisteet!C7=""),Pisteet!C7,"")</f>
        <v>O</v>
      </c>
      <c r="D7" s="45">
        <v>5</v>
      </c>
      <c r="E7" s="45">
        <f t="shared" si="0"/>
      </c>
      <c r="F7" s="44">
        <f t="shared" si="1"/>
      </c>
    </row>
    <row r="8" spans="1:6" ht="12.75">
      <c r="A8" s="44">
        <f>IF(VALUE(Pisteet!M8)&gt;0,VALUE(Pisteet!M8),"")</f>
      </c>
      <c r="B8" s="45" t="str">
        <f>IF(NOT(Pisteet!B8=""),Pisteet!B8,"")</f>
        <v>Marko Oikarinen</v>
      </c>
      <c r="C8" s="45" t="str">
        <f>IF(NOT(Pisteet!C8=""),Pisteet!C8,"")</f>
        <v>H</v>
      </c>
      <c r="D8" s="45">
        <v>6</v>
      </c>
      <c r="E8" s="45">
        <f t="shared" si="0"/>
      </c>
      <c r="F8" s="44">
        <f t="shared" si="1"/>
      </c>
    </row>
    <row r="9" spans="1:6" ht="12.75">
      <c r="A9" s="44">
        <f>IF(VALUE(Pisteet!M9)&gt;0,VALUE(Pisteet!M9),"")</f>
      </c>
      <c r="B9" s="45" t="str">
        <f>IF(NOT(Pisteet!B9=""),Pisteet!B9,"")</f>
        <v>Seppo Kokko</v>
      </c>
      <c r="C9" s="45" t="str">
        <f>IF(NOT(Pisteet!C9=""),Pisteet!C9,"")</f>
        <v>H</v>
      </c>
      <c r="D9" s="45">
        <v>7</v>
      </c>
      <c r="E9" s="45">
        <f t="shared" si="0"/>
      </c>
      <c r="F9" s="44">
        <f t="shared" si="1"/>
      </c>
    </row>
    <row r="10" spans="1:6" ht="12.75">
      <c r="A10" s="44">
        <f>IF(VALUE(Pisteet!M10)&gt;0,VALUE(Pisteet!M10),"")</f>
      </c>
      <c r="B10" s="45" t="str">
        <f>IF(NOT(Pisteet!B10=""),Pisteet!B10,"")</f>
        <v>Harri Kallionen</v>
      </c>
      <c r="C10" s="45" t="str">
        <f>IF(NOT(Pisteet!C10=""),Pisteet!C10,"")</f>
        <v>A</v>
      </c>
      <c r="D10" s="45">
        <v>8</v>
      </c>
      <c r="E10" s="45">
        <f t="shared" si="0"/>
      </c>
      <c r="F10" s="44">
        <f t="shared" si="1"/>
      </c>
    </row>
    <row r="11" spans="1:6" ht="12.75">
      <c r="A11" s="44">
        <f>IF(VALUE(Pisteet!M11)&gt;0,VALUE(Pisteet!M11),"")</f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>
        <f t="shared" si="0"/>
      </c>
      <c r="F11" s="44">
        <f t="shared" si="1"/>
      </c>
    </row>
    <row r="12" spans="1:6" ht="12.75">
      <c r="A12" s="44">
        <f>IF(VALUE(Pisteet!M12)&gt;0,VALUE(Pisteet!M12),"")</f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>
        <f t="shared" si="0"/>
      </c>
      <c r="F12" s="44">
        <f t="shared" si="1"/>
      </c>
    </row>
    <row r="13" spans="1:6" ht="12.75">
      <c r="A13" s="44">
        <f>IF(VALUE(Pisteet!M13)&gt;0,VALUE(Pisteet!M13),"")</f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11</v>
      </c>
      <c r="E13" s="45">
        <f t="shared" si="0"/>
      </c>
      <c r="F13" s="44">
        <f t="shared" si="1"/>
      </c>
    </row>
    <row r="14" spans="1:6" ht="12.75">
      <c r="A14" s="44">
        <f>IF(VALUE(Pisteet!M14)&gt;0,VALUE(Pisteet!M14),"")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 t="shared" si="0"/>
      </c>
      <c r="F14" s="44">
        <f t="shared" si="1"/>
      </c>
    </row>
    <row r="15" spans="1:6" ht="12.75">
      <c r="A15" s="44">
        <f>IF(VALUE(Pisteet!M15)&gt;0,VALUE(Pisteet!M15),"")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 t="shared" si="0"/>
      </c>
      <c r="F15" s="44">
        <f t="shared" si="1"/>
      </c>
    </row>
    <row r="16" spans="1:6" ht="12.75">
      <c r="A16" s="44">
        <f>IF(VALUE(Pisteet!M16)&gt;0,VALUE(Pisteet!M16),"")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 t="shared" si="0"/>
      </c>
      <c r="F16" s="44">
        <f t="shared" si="1"/>
      </c>
    </row>
    <row r="17" spans="1:6" ht="12.75">
      <c r="A17" s="44">
        <f>IF(VALUE(Pisteet!M17)&gt;0,VALUE(Pisteet!M17),"")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 t="shared" si="0"/>
      </c>
      <c r="F17" s="44">
        <f t="shared" si="1"/>
      </c>
    </row>
    <row r="18" spans="1:5" ht="12.75">
      <c r="A18" s="44">
        <f>IF(VALUE(Pisteet!M18)&gt;0,VALUE(Pisteet!M18),"")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</v>
      </c>
    </row>
    <row r="19" spans="1:6" ht="12.75">
      <c r="A19" s="44">
        <f>IF(VALUE(Pisteet!M19)&gt;0,VALUE(Pisteet!M19),"")</f>
      </c>
      <c r="B19" s="45" t="str">
        <f>IF(NOT(Pisteet!B19=""),Pisteet!B19,"")</f>
        <v>Niina Oikarinen</v>
      </c>
      <c r="C19" s="45" t="str">
        <f>IF(NOT(Pisteet!C19=""),Pisteet!C19,"")</f>
        <v>H</v>
      </c>
      <c r="D19" s="45">
        <v>1</v>
      </c>
      <c r="E19" s="45">
        <f>IF(ISNUMBER(F19),CONCATENATE(VLOOKUP(F19,$A$18:$B$31,2,FALSE)," (",VLOOKUP(F19,$A$18:$C$31,3,FALSE),")"),"")</f>
      </c>
      <c r="F19" s="44">
        <f aca="true" t="shared" si="2" ref="F19:F24">IF(ISNUMBER(SMALL($A$18:$A$31,D19)),SMALL($A$18:$A$31,D19),"")</f>
      </c>
    </row>
    <row r="20" spans="1:6" ht="12.75">
      <c r="A20" s="44">
        <f>IF(VALUE(Pisteet!M20)&gt;0,VALUE(Pisteet!M20),"")</f>
      </c>
      <c r="B20" s="45" t="str">
        <f>IF(NOT(Pisteet!B20=""),Pisteet!B20,"")</f>
        <v>Tuija Antikainen</v>
      </c>
      <c r="C20" s="45" t="str">
        <f>IF(NOT(Pisteet!C20=""),Pisteet!C20,"")</f>
        <v>A</v>
      </c>
      <c r="D20" s="45">
        <v>2</v>
      </c>
      <c r="E20" s="45">
        <f aca="true" t="shared" si="3" ref="E20:E30">IF(ISNUMBER(F20),CONCATENATE(VLOOKUP(F20,$A$18:$B$31,2,FALSE)," (",VLOOKUP(F20,$A$18:$C$31,3,FALSE),")"),"")</f>
      </c>
      <c r="F20" s="44">
        <f t="shared" si="2"/>
      </c>
    </row>
    <row r="21" spans="1:6" ht="12.75">
      <c r="A21" s="44">
        <f>IF(VALUE(Pisteet!M21)&gt;0,VALUE(Pisteet!M21),"")</f>
      </c>
      <c r="B21" s="45" t="str">
        <f>IF(NOT(Pisteet!B21=""),Pisteet!B21,"")</f>
        <v>Satu Leino</v>
      </c>
      <c r="C21" s="45" t="str">
        <f>IF(NOT(Pisteet!C21=""),Pisteet!C21,"")</f>
        <v>H</v>
      </c>
      <c r="D21" s="45">
        <v>3</v>
      </c>
      <c r="E21" s="45">
        <f t="shared" si="3"/>
      </c>
      <c r="F21" s="44">
        <f t="shared" si="2"/>
      </c>
    </row>
    <row r="22" spans="1:6" ht="12.75">
      <c r="A22" s="44">
        <f>IF(VALUE(Pisteet!M22)&gt;0,VALUE(Pisteet!M22),"")</f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>
        <f t="shared" si="3"/>
      </c>
      <c r="F22" s="44">
        <f t="shared" si="2"/>
      </c>
    </row>
    <row r="23" spans="1:6" ht="12.75">
      <c r="A23" s="44">
        <f>IF(VALUE(Pisteet!M23)&gt;0,VALUE(Pisteet!M23),"")</f>
      </c>
      <c r="B23" s="45" t="str">
        <f>IF(NOT(Pisteet!B23=""),Pisteet!B23,"")</f>
        <v>Mimmi Tervonen</v>
      </c>
      <c r="C23" s="45" t="str">
        <f>IF(NOT(Pisteet!C23=""),Pisteet!C23,"")</f>
        <v>H</v>
      </c>
      <c r="D23" s="45">
        <v>5</v>
      </c>
      <c r="E23" s="45">
        <f t="shared" si="3"/>
      </c>
      <c r="F23" s="44">
        <f t="shared" si="2"/>
      </c>
    </row>
    <row r="24" spans="1:6" ht="12.75">
      <c r="A24" s="44">
        <f>IF(VALUE(Pisteet!M24)&gt;0,VALUE(Pisteet!M24),"")</f>
      </c>
      <c r="B24" s="45">
        <f>IF(NOT(Pisteet!B24=""),Pisteet!B24,"")</f>
      </c>
      <c r="C24" s="45">
        <f>IF(NOT(Pisteet!C24=""),Pisteet!C24,"")</f>
      </c>
      <c r="D24" s="45">
        <v>6</v>
      </c>
      <c r="E24" s="45">
        <f t="shared" si="3"/>
      </c>
      <c r="F24" s="44">
        <f t="shared" si="2"/>
      </c>
    </row>
    <row r="25" spans="1:6" ht="12.75">
      <c r="A25" s="44">
        <f>IF(VALUE(Pisteet!M25)&gt;0,VALUE(Pisteet!M25),"")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3"/>
      </c>
      <c r="F25" s="44">
        <f aca="true" t="shared" si="4" ref="F25:F30">IF(ISNUMBER(LARGE($A$18:$A$31,D25)),LARGE($A$18:$A$31,D25),"")</f>
      </c>
    </row>
    <row r="26" spans="1:6" ht="12.75">
      <c r="A26" s="44">
        <f>IF(VALUE(Pisteet!M26)&gt;0,VALUE(Pisteet!M26),"")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3"/>
      </c>
      <c r="F26" s="44">
        <f t="shared" si="4"/>
      </c>
    </row>
    <row r="27" spans="1:6" ht="12.75">
      <c r="A27" s="44">
        <f>IF(VALUE(Pisteet!M27)&gt;0,VALUE(Pisteet!M27),"")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3"/>
      </c>
      <c r="F27" s="44">
        <f t="shared" si="4"/>
      </c>
    </row>
    <row r="28" spans="1:6" ht="12.75">
      <c r="A28" s="44">
        <f>IF(VALUE(Pisteet!M28)&gt;0,VALUE(Pisteet!M28),"")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3"/>
      </c>
      <c r="F28" s="44">
        <f t="shared" si="4"/>
      </c>
    </row>
    <row r="29" spans="1:6" ht="12.75">
      <c r="A29" s="44">
        <f>IF(VALUE(Pisteet!M29)&gt;0,VALUE(Pisteet!M29),"")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3"/>
      </c>
      <c r="F29" s="44">
        <f t="shared" si="4"/>
      </c>
    </row>
    <row r="30" spans="1:6" ht="12.75">
      <c r="A30" s="44">
        <f>IF(VALUE(Pisteet!M30)&gt;0,VALUE(Pisteet!M30),"")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3"/>
      </c>
      <c r="F30" s="44">
        <f t="shared" si="4"/>
      </c>
    </row>
    <row r="31" spans="1:3" ht="12.75">
      <c r="A31" s="44">
        <f>IF(VALUE(Pisteet!M31)&gt;0,VALUE(Pisteet!M31),"")</f>
      </c>
      <c r="B31" s="45">
        <f>IF(NOT(Pisteet!B31=""),Pisteet!B31,"")</f>
      </c>
      <c r="C31" s="45">
        <f>IF(NOT(Pisteet!C31=""),Pisteet!C31,"")</f>
      </c>
    </row>
    <row r="32" spans="1:4" ht="12.75">
      <c r="A32" s="49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G14" sqref="G14"/>
    </sheetView>
  </sheetViews>
  <sheetFormatPr defaultColWidth="9.140625" defaultRowHeight="12.75"/>
  <cols>
    <col min="1" max="1" width="9.00390625" style="45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44" bestFit="1" customWidth="1"/>
    <col min="7" max="16384" width="9.140625" style="45" customWidth="1"/>
  </cols>
  <sheetData>
    <row r="1" ht="12.75">
      <c r="E1" s="47" t="s">
        <v>40</v>
      </c>
    </row>
    <row r="2" spans="1:5" ht="12.75">
      <c r="A2" s="44">
        <f>IF(VALUE(Pisteet!P2)&gt;0,VALUE(Pisteet!P2),"")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Pituus</v>
      </c>
    </row>
    <row r="3" spans="1:6" ht="12.75">
      <c r="A3" s="44">
        <f>IF(VALUE(Pisteet!P3)&gt;0,VALUE(Pisteet!P3),"")</f>
        <v>4.15</v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 t="str">
        <f>IF(ISNUMBER(F3),CONCATENATE(VLOOKUP(F3,$A$2:$B$18,2,FALSE)," (",VLOOKUP(F3,$A$2:$C$18,3,FALSE),")"),"")</f>
        <v>Kalle Hietanen (O)</v>
      </c>
      <c r="F3" s="44">
        <f aca="true" t="shared" si="0" ref="F3:F14">IF(ISNUMBER(LARGE($A$2:$A$18,D3)),LARGE($A$2:$A$18,D3),"")</f>
        <v>4.29</v>
      </c>
    </row>
    <row r="4" spans="1:6" ht="12.75">
      <c r="A4" s="44">
        <f>IF(VALUE(Pisteet!P4)&gt;0,VALUE(Pisteet!P4),"")</f>
        <v>3.5</v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2</v>
      </c>
      <c r="E4" s="45" t="str">
        <f aca="true" t="shared" si="1" ref="E4:E14">IF(ISNUMBER(F4),CONCATENATE(VLOOKUP(F4,$A$2:$B$18,2,FALSE)," (",VLOOKUP(F4,$A$2:$C$18,3,FALSE),")"),"")</f>
        <v>Pekka Peltoranta (O)</v>
      </c>
      <c r="F4" s="44">
        <f t="shared" si="0"/>
        <v>4.15</v>
      </c>
    </row>
    <row r="5" spans="1:6" ht="12.75">
      <c r="A5" s="44">
        <f>IF(VALUE(Pisteet!P5)&gt;0,VALUE(Pisteet!P5),"")</f>
        <v>3.34</v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 t="str">
        <f t="shared" si="1"/>
        <v>Jarmo Antikainen (A)</v>
      </c>
      <c r="F5" s="44">
        <f t="shared" si="0"/>
        <v>4.01</v>
      </c>
    </row>
    <row r="6" spans="1:6" ht="12.75">
      <c r="A6" s="44">
        <f>IF(VALUE(Pisteet!P6)&gt;0,VALUE(Pisteet!P6),"")</f>
      </c>
      <c r="B6" s="45" t="str">
        <f>IF(NOT(Pisteet!B6=""),Pisteet!B6,"")</f>
        <v>Mohammed Amhamdi</v>
      </c>
      <c r="C6" s="45" t="str">
        <f>IF(NOT(Pisteet!C6=""),Pisteet!C6,"")</f>
        <v>O</v>
      </c>
      <c r="D6" s="45">
        <v>4</v>
      </c>
      <c r="E6" s="45" t="str">
        <f t="shared" si="1"/>
        <v>Marko Pirhonen (A)</v>
      </c>
      <c r="F6" s="44">
        <f t="shared" si="0"/>
        <v>3.95</v>
      </c>
    </row>
    <row r="7" spans="1:6" ht="12.75">
      <c r="A7" s="44">
        <f>IF(VALUE(Pisteet!P7)&gt;0,VALUE(Pisteet!P7),"")</f>
        <v>4.29</v>
      </c>
      <c r="B7" s="45" t="str">
        <f>IF(NOT(Pisteet!B7=""),Pisteet!B7,"")</f>
        <v>Kalle Hietanen</v>
      </c>
      <c r="C7" s="45" t="str">
        <f>IF(NOT(Pisteet!C7=""),Pisteet!C7,"")</f>
        <v>O</v>
      </c>
      <c r="D7" s="45">
        <v>5</v>
      </c>
      <c r="E7" s="45" t="str">
        <f t="shared" si="1"/>
        <v>Mikko Leino (H)</v>
      </c>
      <c r="F7" s="44">
        <f t="shared" si="0"/>
        <v>3.77</v>
      </c>
    </row>
    <row r="8" spans="1:6" ht="12.75">
      <c r="A8" s="44">
        <f>IF(VALUE(Pisteet!P8)&gt;0,VALUE(Pisteet!P8),"")</f>
        <v>3.58</v>
      </c>
      <c r="B8" s="45" t="str">
        <f>IF(NOT(Pisteet!B8=""),Pisteet!B8,"")</f>
        <v>Marko Oikarinen</v>
      </c>
      <c r="C8" s="45" t="str">
        <f>IF(NOT(Pisteet!C8=""),Pisteet!C8,"")</f>
        <v>H</v>
      </c>
      <c r="D8" s="45">
        <v>6</v>
      </c>
      <c r="E8" s="45" t="str">
        <f t="shared" si="1"/>
        <v>Harri Kallionen (A)</v>
      </c>
      <c r="F8" s="44">
        <f t="shared" si="0"/>
        <v>3.62</v>
      </c>
    </row>
    <row r="9" spans="1:6" ht="12.75">
      <c r="A9" s="44">
        <f>IF(VALUE(Pisteet!P9)&gt;0,VALUE(Pisteet!P9),"")</f>
        <v>3.6</v>
      </c>
      <c r="B9" s="45" t="str">
        <f>IF(NOT(Pisteet!B9=""),Pisteet!B9,"")</f>
        <v>Seppo Kokko</v>
      </c>
      <c r="C9" s="45" t="str">
        <f>IF(NOT(Pisteet!C9=""),Pisteet!C9,"")</f>
        <v>H</v>
      </c>
      <c r="D9" s="45">
        <v>7</v>
      </c>
      <c r="E9" s="45" t="str">
        <f t="shared" si="1"/>
        <v>Seppo Kokko (H)</v>
      </c>
      <c r="F9" s="44">
        <f t="shared" si="0"/>
        <v>3.6</v>
      </c>
    </row>
    <row r="10" spans="1:6" ht="12.75">
      <c r="A10" s="44">
        <f>IF(VALUE(Pisteet!P10)&gt;0,VALUE(Pisteet!P10),"")</f>
        <v>3.62</v>
      </c>
      <c r="B10" s="45" t="str">
        <f>IF(NOT(Pisteet!B10=""),Pisteet!B10,"")</f>
        <v>Harri Kallionen</v>
      </c>
      <c r="C10" s="45" t="str">
        <f>IF(NOT(Pisteet!C10=""),Pisteet!C10,"")</f>
        <v>A</v>
      </c>
      <c r="D10" s="45">
        <v>8</v>
      </c>
      <c r="E10" s="45" t="str">
        <f t="shared" si="1"/>
        <v>Marko Oikarinen (H)</v>
      </c>
      <c r="F10" s="44">
        <f t="shared" si="0"/>
        <v>3.58</v>
      </c>
    </row>
    <row r="11" spans="1:6" ht="12.75">
      <c r="A11" s="44">
        <f>IF(VALUE(Pisteet!P11)&gt;0,VALUE(Pisteet!P11),"")</f>
        <v>3.95</v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 t="str">
        <f t="shared" si="1"/>
        <v>Olli Pahkamäki (O)</v>
      </c>
      <c r="F11" s="44">
        <f t="shared" si="0"/>
        <v>3.5</v>
      </c>
    </row>
    <row r="12" spans="1:6" ht="12.75">
      <c r="A12" s="44">
        <f>IF(VALUE(Pisteet!P12)&gt;0,VALUE(Pisteet!P12),"")</f>
        <v>4.01</v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 t="str">
        <f t="shared" si="1"/>
        <v>Vesa Pirjola (O)</v>
      </c>
      <c r="F12" s="44">
        <f t="shared" si="0"/>
        <v>3.34</v>
      </c>
    </row>
    <row r="13" spans="1:6" ht="12.75">
      <c r="A13" s="44">
        <f>IF(VALUE(Pisteet!P13)&gt;0,VALUE(Pisteet!P13),"")</f>
        <v>3.77</v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11</v>
      </c>
      <c r="E13" s="45">
        <f t="shared" si="1"/>
      </c>
      <c r="F13" s="44">
        <f t="shared" si="0"/>
      </c>
    </row>
    <row r="14" spans="1:6" ht="12.75">
      <c r="A14" s="44">
        <f>IF(VALUE(Pisteet!P14)&gt;0,VALUE(Pisteet!P14),"")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 t="shared" si="1"/>
      </c>
      <c r="F14" s="44">
        <f t="shared" si="0"/>
      </c>
    </row>
    <row r="15" spans="1:6" ht="12.75">
      <c r="A15" s="44">
        <f>IF(VALUE(Pisteet!P15)&gt;0,VALUE(Pisteet!P15),"")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>IF(ISNUMBER(F15),CONCATENATE(VLOOKUP(F15,$A$2:$B$18,2,FALSE)," (",VLOOKUP(F15,$A$2:$C$18,3,FALSE),")"),"")</f>
      </c>
      <c r="F15" s="44">
        <f>IF(ISNUMBER(LARGE($A$2:$A$18,D15)),LARGE($A$2:$A$18,D15),"")</f>
      </c>
    </row>
    <row r="16" spans="1:6" ht="12.75">
      <c r="A16" s="44">
        <f>IF(VALUE(Pisteet!P16)&gt;0,VALUE(Pisteet!P16),"")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>IF(ISNUMBER(F16),CONCATENATE(VLOOKUP(F16,$A$2:$B$18,2,FALSE)," (",VLOOKUP(F16,$A$2:$C$18,3,FALSE),")"),"")</f>
      </c>
      <c r="F16" s="44">
        <f>IF(ISNUMBER(LARGE($A$2:$A$18,D16)),LARGE($A$2:$A$18,D16),"")</f>
      </c>
    </row>
    <row r="17" spans="1:6" ht="12.75">
      <c r="A17" s="44">
        <f>IF(VALUE(Pisteet!P17)&gt;0,VALUE(Pisteet!P17),"")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>IF(ISNUMBER(F17),CONCATENATE(VLOOKUP(F17,$A$2:$B$18,2,FALSE)," (",VLOOKUP(F17,$A$2:$C$18,3,FALSE),")"),"")</f>
      </c>
      <c r="F17" s="44">
        <f>IF(ISNUMBER(LARGE($A$2:$A$18,D17)),LARGE($A$2:$A$18,D17),"")</f>
      </c>
    </row>
    <row r="18" spans="1:5" ht="12.75">
      <c r="A18" s="44">
        <f>IF(VALUE(Pisteet!P18)&gt;0,VALUE(Pisteet!P18),"")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Pituus</v>
      </c>
    </row>
    <row r="19" spans="1:6" ht="12.75">
      <c r="A19" s="44">
        <f>IF(VALUE(Pisteet!P19)&gt;0,VALUE(Pisteet!P19),"")</f>
        <v>2.32</v>
      </c>
      <c r="B19" s="45" t="str">
        <f>IF(NOT(Pisteet!B19=""),Pisteet!B19,"")</f>
        <v>Niina Oikarinen</v>
      </c>
      <c r="C19" s="45" t="str">
        <f>IF(NOT(Pisteet!C19=""),Pisteet!C19,"")</f>
        <v>H</v>
      </c>
      <c r="D19" s="45">
        <v>1</v>
      </c>
      <c r="E19" s="45" t="str">
        <f>IF(ISNUMBER(F19),CONCATENATE(VLOOKUP(F19,$A$18:$B$31,2,FALSE)," (",VLOOKUP(F19,$A$18:$C$31,3,FALSE),")"),"")</f>
        <v>Janna Pirhonen (A)</v>
      </c>
      <c r="F19" s="44">
        <f aca="true" t="shared" si="2" ref="F19:F30">IF(ISNUMBER(LARGE($A$18:$A$31,D19)),LARGE($A$18:$A$31,D19),"")</f>
        <v>3.6</v>
      </c>
    </row>
    <row r="20" spans="1:6" ht="12.75">
      <c r="A20" s="44">
        <f>IF(VALUE(Pisteet!P20)&gt;0,VALUE(Pisteet!P20),"")</f>
        <v>1.82</v>
      </c>
      <c r="B20" s="45" t="str">
        <f>IF(NOT(Pisteet!B20=""),Pisteet!B20,"")</f>
        <v>Tuija Antikainen</v>
      </c>
      <c r="C20" s="45" t="str">
        <f>IF(NOT(Pisteet!C20=""),Pisteet!C20,"")</f>
        <v>A</v>
      </c>
      <c r="D20" s="45">
        <v>2</v>
      </c>
      <c r="E20" s="45" t="str">
        <f aca="true" t="shared" si="3" ref="E20:E30">IF(ISNUMBER(F20),CONCATENATE(VLOOKUP(F20,$A$18:$B$31,2,FALSE)," (",VLOOKUP(F20,$A$18:$C$31,3,FALSE),")"),"")</f>
        <v>Mimmi Tervonen (H)</v>
      </c>
      <c r="F20" s="44">
        <f t="shared" si="2"/>
        <v>3.08</v>
      </c>
    </row>
    <row r="21" spans="1:6" ht="12.75">
      <c r="A21" s="44">
        <f>IF(VALUE(Pisteet!P21)&gt;0,VALUE(Pisteet!P21),"")</f>
        <v>2.68</v>
      </c>
      <c r="B21" s="45" t="str">
        <f>IF(NOT(Pisteet!B21=""),Pisteet!B21,"")</f>
        <v>Satu Leino</v>
      </c>
      <c r="C21" s="45" t="str">
        <f>IF(NOT(Pisteet!C21=""),Pisteet!C21,"")</f>
        <v>H</v>
      </c>
      <c r="D21" s="45">
        <v>3</v>
      </c>
      <c r="E21" s="45" t="str">
        <f t="shared" si="3"/>
        <v>Satu Leino (H)</v>
      </c>
      <c r="F21" s="44">
        <f t="shared" si="2"/>
        <v>2.68</v>
      </c>
    </row>
    <row r="22" spans="1:6" ht="12.75">
      <c r="A22" s="44">
        <f>IF(VALUE(Pisteet!P22)&gt;0,VALUE(Pisteet!P22),"")</f>
        <v>3.6</v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 t="str">
        <f t="shared" si="3"/>
        <v>Niina Oikarinen (H)</v>
      </c>
      <c r="F22" s="44">
        <f t="shared" si="2"/>
        <v>2.32</v>
      </c>
    </row>
    <row r="23" spans="1:6" ht="12.75">
      <c r="A23" s="44">
        <f>IF(VALUE(Pisteet!P23)&gt;0,VALUE(Pisteet!P23),"")</f>
        <v>3.08</v>
      </c>
      <c r="B23" s="45" t="str">
        <f>IF(NOT(Pisteet!B23=""),Pisteet!B23,"")</f>
        <v>Mimmi Tervonen</v>
      </c>
      <c r="C23" s="45" t="str">
        <f>IF(NOT(Pisteet!C23=""),Pisteet!C23,"")</f>
        <v>H</v>
      </c>
      <c r="D23" s="45">
        <v>5</v>
      </c>
      <c r="E23" s="45" t="str">
        <f t="shared" si="3"/>
        <v>Tuija Antikainen (A)</v>
      </c>
      <c r="F23" s="44">
        <f t="shared" si="2"/>
        <v>1.82</v>
      </c>
    </row>
    <row r="24" spans="1:6" ht="12.75">
      <c r="A24" s="44">
        <f>IF(VALUE(Pisteet!P24)&gt;0,VALUE(Pisteet!P24),"")</f>
      </c>
      <c r="B24" s="45">
        <f>IF(NOT(Pisteet!B24=""),Pisteet!B24,"")</f>
      </c>
      <c r="C24" s="45">
        <f>IF(NOT(Pisteet!C24=""),Pisteet!C24,"")</f>
      </c>
      <c r="D24" s="45">
        <v>6</v>
      </c>
      <c r="E24" s="45">
        <f t="shared" si="3"/>
      </c>
      <c r="F24" s="44">
        <f t="shared" si="2"/>
      </c>
    </row>
    <row r="25" spans="1:6" ht="12.75">
      <c r="A25" s="44">
        <f>IF(VALUE(Pisteet!P25)&gt;0,VALUE(Pisteet!P25),"")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3"/>
      </c>
      <c r="F25" s="44">
        <f t="shared" si="2"/>
      </c>
    </row>
    <row r="26" spans="1:6" ht="12.75">
      <c r="A26" s="44">
        <f>IF(VALUE(Pisteet!P26)&gt;0,VALUE(Pisteet!P26),"")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3"/>
      </c>
      <c r="F26" s="44">
        <f t="shared" si="2"/>
      </c>
    </row>
    <row r="27" spans="1:6" ht="12.75">
      <c r="A27" s="44">
        <f>IF(VALUE(Pisteet!P27)&gt;0,VALUE(Pisteet!P27),"")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3"/>
      </c>
      <c r="F27" s="44">
        <f t="shared" si="2"/>
      </c>
    </row>
    <row r="28" spans="1:6" ht="12.75">
      <c r="A28" s="44">
        <f>IF(VALUE(Pisteet!P28)&gt;0,VALUE(Pisteet!P28),"")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3"/>
      </c>
      <c r="F28" s="44">
        <f t="shared" si="2"/>
      </c>
    </row>
    <row r="29" spans="1:6" ht="12.75">
      <c r="A29" s="44">
        <f>IF(VALUE(Pisteet!P29)&gt;0,VALUE(Pisteet!P29),"")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3"/>
      </c>
      <c r="F29" s="44">
        <f t="shared" si="2"/>
      </c>
    </row>
    <row r="30" spans="1:6" ht="12.75">
      <c r="A30" s="44">
        <f>IF(VALUE(Pisteet!P30)&gt;0,VALUE(Pisteet!P30),"")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3"/>
      </c>
      <c r="F30" s="44">
        <f t="shared" si="2"/>
      </c>
    </row>
    <row r="31" spans="1:3" ht="12.75">
      <c r="A31" s="44">
        <f>IF(VALUE(Pisteet!P31)&gt;0,VALUE(Pisteet!P31),"")</f>
      </c>
      <c r="B31" s="45">
        <f>IF(NOT(Pisteet!B31=""),Pisteet!B31,"")</f>
      </c>
      <c r="C31" s="45">
        <f>IF(NOT(Pisteet!C31=""),Pisteet!C31,"")</f>
      </c>
    </row>
    <row r="32" spans="1:4" ht="12.75">
      <c r="A32" s="49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I20" sqref="I20"/>
    </sheetView>
  </sheetViews>
  <sheetFormatPr defaultColWidth="9.140625" defaultRowHeight="12.75"/>
  <cols>
    <col min="1" max="1" width="9.00390625" style="44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57" bestFit="1" customWidth="1"/>
    <col min="7" max="16384" width="9.140625" style="45" customWidth="1"/>
  </cols>
  <sheetData>
    <row r="1" ht="12.75">
      <c r="E1" s="47" t="s">
        <v>41</v>
      </c>
    </row>
    <row r="2" spans="1:5" ht="12.75">
      <c r="A2" s="44">
        <f>IF(VALUE(Pisteet!S2)&gt;0,VALUE(Pisteet!S2),"")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60 m.</v>
      </c>
    </row>
    <row r="3" spans="1:6" ht="12.75">
      <c r="A3" s="44">
        <f>IF(VALUE(Pisteet!S3)&gt;0,VALUE(Pisteet!S3),"")</f>
        <v>9.4</v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 t="str">
        <f>IF(ISNUMBER(F3),CONCATENATE(VLOOKUP(F3,$A$2:$B$18,2,FALSE)," (",VLOOKUP(F3,$A$2:$C$18,3,FALSE),")"),"")</f>
        <v>Kalle Hietanen (O)</v>
      </c>
      <c r="F3" s="57">
        <f>IF(ISNUMBER(SMALL($A$2:$A$18,D3)),SMALL($A$2:$A$18,D3),"")</f>
        <v>8.3</v>
      </c>
    </row>
    <row r="4" spans="1:6" ht="12.75">
      <c r="A4" s="44">
        <f>IF(VALUE(Pisteet!S4)&gt;0,VALUE(Pisteet!S4),"")</f>
        <v>9.1</v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2</v>
      </c>
      <c r="E4" s="45" t="str">
        <f aca="true" t="shared" si="0" ref="E4:E12">IF(ISNUMBER(F4),CONCATENATE(VLOOKUP(F4,$A$2:$B$18,2,FALSE)," (",VLOOKUP(F4,$A$2:$C$18,3,FALSE),")"),"")</f>
        <v>Mikko Leino (H)</v>
      </c>
      <c r="F4" s="57">
        <f aca="true" t="shared" si="1" ref="F4:F17">IF(ISNUMBER(SMALL($A$2:$A$18,D4)),SMALL($A$2:$A$18,D4),"")</f>
        <v>9</v>
      </c>
    </row>
    <row r="5" spans="1:6" ht="12.75">
      <c r="A5" s="44">
        <f>IF(VALUE(Pisteet!S5)&gt;0,VALUE(Pisteet!S5),"")</f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 t="str">
        <f t="shared" si="0"/>
        <v>Olli Pahkamäki (O)</v>
      </c>
      <c r="F5" s="57">
        <f t="shared" si="1"/>
        <v>9.1</v>
      </c>
    </row>
    <row r="6" spans="1:6" ht="12.75">
      <c r="A6" s="44">
        <f>IF(VALUE(Pisteet!S6)&gt;0,VALUE(Pisteet!S6),"")</f>
      </c>
      <c r="B6" s="45" t="str">
        <f>IF(NOT(Pisteet!B6=""),Pisteet!B6,"")</f>
        <v>Mohammed Amhamdi</v>
      </c>
      <c r="C6" s="45" t="str">
        <f>IF(NOT(Pisteet!C6=""),Pisteet!C6,"")</f>
        <v>O</v>
      </c>
      <c r="D6" s="45">
        <v>4</v>
      </c>
      <c r="E6" s="45" t="str">
        <f t="shared" si="0"/>
        <v>Pekka Peltoranta (O)</v>
      </c>
      <c r="F6" s="57">
        <f t="shared" si="1"/>
        <v>9.4</v>
      </c>
    </row>
    <row r="7" spans="1:6" ht="12.75">
      <c r="A7" s="44">
        <f>IF(VALUE(Pisteet!S7)&gt;0,VALUE(Pisteet!S7),"")</f>
        <v>8.3</v>
      </c>
      <c r="B7" s="45" t="str">
        <f>IF(NOT(Pisteet!B7=""),Pisteet!B7,"")</f>
        <v>Kalle Hietanen</v>
      </c>
      <c r="C7" s="45" t="str">
        <f>IF(NOT(Pisteet!C7=""),Pisteet!C7,"")</f>
        <v>O</v>
      </c>
      <c r="D7" s="45">
        <v>5</v>
      </c>
      <c r="E7" s="45" t="str">
        <f t="shared" si="0"/>
        <v>Marko Oikarinen (H)</v>
      </c>
      <c r="F7" s="57">
        <f t="shared" si="1"/>
        <v>9.7</v>
      </c>
    </row>
    <row r="8" spans="1:6" ht="12.75">
      <c r="A8" s="44">
        <f>IF(VALUE(Pisteet!S8)&gt;0,VALUE(Pisteet!S8),"")</f>
        <v>9.7</v>
      </c>
      <c r="B8" s="45" t="str">
        <f>IF(NOT(Pisteet!B8=""),Pisteet!B8,"")</f>
        <v>Marko Oikarinen</v>
      </c>
      <c r="C8" s="45" t="str">
        <f>IF(NOT(Pisteet!C8=""),Pisteet!C8,"")</f>
        <v>H</v>
      </c>
      <c r="D8" s="45">
        <v>6</v>
      </c>
      <c r="E8" s="45" t="str">
        <f t="shared" si="0"/>
        <v>Harri Kallionen (A)</v>
      </c>
      <c r="F8" s="57">
        <f t="shared" si="1"/>
        <v>9.9</v>
      </c>
    </row>
    <row r="9" spans="1:6" ht="12.75">
      <c r="A9" s="44">
        <f>IF(VALUE(Pisteet!S9)&gt;0,VALUE(Pisteet!S9),"")</f>
        <v>10.6</v>
      </c>
      <c r="B9" s="45" t="str">
        <f>IF(NOT(Pisteet!B9=""),Pisteet!B9,"")</f>
        <v>Seppo Kokko</v>
      </c>
      <c r="C9" s="45" t="str">
        <f>IF(NOT(Pisteet!C9=""),Pisteet!C9,"")</f>
        <v>H</v>
      </c>
      <c r="D9" s="45">
        <v>7</v>
      </c>
      <c r="E9" s="45" t="str">
        <f t="shared" si="0"/>
        <v>Marko Pirhonen (A)</v>
      </c>
      <c r="F9" s="57">
        <f t="shared" si="1"/>
        <v>10.2</v>
      </c>
    </row>
    <row r="10" spans="1:6" ht="12.75">
      <c r="A10" s="44">
        <f>IF(VALUE(Pisteet!S10)&gt;0,VALUE(Pisteet!S10),"")</f>
        <v>9.9</v>
      </c>
      <c r="B10" s="45" t="str">
        <f>IF(NOT(Pisteet!B10=""),Pisteet!B10,"")</f>
        <v>Harri Kallionen</v>
      </c>
      <c r="C10" s="45" t="str">
        <f>IF(NOT(Pisteet!C10=""),Pisteet!C10,"")</f>
        <v>A</v>
      </c>
      <c r="D10" s="45">
        <v>8</v>
      </c>
      <c r="E10" s="45" t="str">
        <f t="shared" si="0"/>
        <v>Seppo Kokko (H)</v>
      </c>
      <c r="F10" s="57">
        <f t="shared" si="1"/>
        <v>10.6</v>
      </c>
    </row>
    <row r="11" spans="1:6" ht="12.75">
      <c r="A11" s="44">
        <f>IF(VALUE(Pisteet!S11)&gt;0,VALUE(Pisteet!S11),"")</f>
        <v>10.2</v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 t="str">
        <f t="shared" si="0"/>
        <v>Jarmo Antikainen (A)</v>
      </c>
      <c r="F11" s="57">
        <f t="shared" si="1"/>
        <v>10.7</v>
      </c>
    </row>
    <row r="12" spans="1:6" ht="12.75">
      <c r="A12" s="44">
        <f>IF(VALUE(Pisteet!S12)&gt;0,VALUE(Pisteet!S12),"")</f>
        <v>10.7</v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>
        <f t="shared" si="0"/>
      </c>
      <c r="F12" s="57">
        <f t="shared" si="1"/>
      </c>
    </row>
    <row r="13" spans="1:6" ht="12.75">
      <c r="A13" s="44">
        <f>IF(VALUE(Pisteet!S13)&gt;0,VALUE(Pisteet!S13),"")</f>
        <v>9</v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11</v>
      </c>
      <c r="E13" s="45">
        <f>IF(ISNUMBER(F13),CONCATENATE(VLOOKUP(F13,$A$2:$B$18,2,FALSE)," (",VLOOKUP(F13,$A$2:$C$18,3,FALSE),")"),"")</f>
      </c>
      <c r="F13" s="57">
        <f t="shared" si="1"/>
      </c>
    </row>
    <row r="14" spans="1:6" ht="12.75">
      <c r="A14" s="44">
        <f>IF(VALUE(Pisteet!S14)&gt;0,VALUE(Pisteet!S14),"")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>IF(ISNUMBER(F14),CONCATENATE(VLOOKUP(F14,$A$2:$B$18,2,FALSE)," (",VLOOKUP(F14,$A$2:$C$18,3,FALSE),")"),"")</f>
      </c>
      <c r="F14" s="57">
        <f t="shared" si="1"/>
      </c>
    </row>
    <row r="15" spans="1:6" ht="12.75">
      <c r="A15" s="44">
        <f>IF(VALUE(Pisteet!S15)&gt;0,VALUE(Pisteet!S15),"")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>IF(ISNUMBER(F15),CONCATENATE(VLOOKUP(F15,$A$2:$B$18,2,FALSE)," (",VLOOKUP(F15,$A$2:$C$18,3,FALSE),")"),"")</f>
      </c>
      <c r="F15" s="57">
        <f t="shared" si="1"/>
      </c>
    </row>
    <row r="16" spans="1:6" ht="12.75">
      <c r="A16" s="44">
        <f>IF(VALUE(Pisteet!S16)&gt;0,VALUE(Pisteet!S16),"")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>IF(ISNUMBER(F16),CONCATENATE(VLOOKUP(F16,$A$2:$B$18,2,FALSE)," (",VLOOKUP(F16,$A$2:$C$18,3,FALSE),")"),"")</f>
      </c>
      <c r="F16" s="57">
        <f t="shared" si="1"/>
      </c>
    </row>
    <row r="17" spans="1:6" ht="12.75">
      <c r="A17" s="44">
        <f>IF(VALUE(Pisteet!S17)&gt;0,VALUE(Pisteet!S17),"")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>IF(ISNUMBER(F17),CONCATENATE(VLOOKUP(F17,$A$2:$B$18,2,FALSE)," (",VLOOKUP(F17,$A$2:$C$18,3,FALSE),")"),"")</f>
      </c>
      <c r="F17" s="57">
        <f t="shared" si="1"/>
      </c>
    </row>
    <row r="18" spans="1:5" ht="12.75">
      <c r="A18" s="44">
        <f>IF(VALUE(Pisteet!S18)&gt;0,VALUE(Pisteet!S18),"")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60 m.</v>
      </c>
    </row>
    <row r="19" spans="1:6" ht="12.75">
      <c r="A19" s="44">
        <f>IF(VALUE(Pisteet!S19)&gt;0,VALUE(Pisteet!S19),"")</f>
        <v>11.4</v>
      </c>
      <c r="B19" s="45" t="str">
        <f>IF(NOT(Pisteet!B19=""),Pisteet!B19,"")</f>
        <v>Niina Oikarinen</v>
      </c>
      <c r="C19" s="45" t="str">
        <f>IF(NOT(Pisteet!C19=""),Pisteet!C19,"")</f>
        <v>H</v>
      </c>
      <c r="D19" s="45">
        <v>1</v>
      </c>
      <c r="E19" s="45" t="str">
        <f>IF(ISNUMBER(F19),CONCATENATE(VLOOKUP(F19,$A$18:$B$31,2,FALSE)," (",VLOOKUP(F19,$A$18:$C$31,3,FALSE),")"),"")</f>
        <v>Janna Pirhonen (A)</v>
      </c>
      <c r="F19" s="57">
        <f>IF(ISNUMBER(SMALL($A$18:$A$31,D19)),SMALL($A$18:$A$31,D19),"")</f>
        <v>9.3</v>
      </c>
    </row>
    <row r="20" spans="1:6" ht="12.75">
      <c r="A20" s="44">
        <f>IF(VALUE(Pisteet!S20)&gt;0,VALUE(Pisteet!S20),"")</f>
        <v>14</v>
      </c>
      <c r="B20" s="45" t="str">
        <f>IF(NOT(Pisteet!B20=""),Pisteet!B20,"")</f>
        <v>Tuija Antikainen</v>
      </c>
      <c r="C20" s="45" t="str">
        <f>IF(NOT(Pisteet!C20=""),Pisteet!C20,"")</f>
        <v>A</v>
      </c>
      <c r="D20" s="45">
        <v>2</v>
      </c>
      <c r="E20" s="45" t="str">
        <f aca="true" t="shared" si="2" ref="E20:E30">IF(ISNUMBER(F20),CONCATENATE(VLOOKUP(F20,$A$18:$B$31,2,FALSE)," (",VLOOKUP(F20,$A$18:$C$31,3,FALSE),")"),"")</f>
        <v>Mimmi Tervonen (H)</v>
      </c>
      <c r="F20" s="57">
        <f aca="true" t="shared" si="3" ref="F20:F30">IF(ISNUMBER(SMALL($A$18:$A$31,D20)),SMALL($A$18:$A$31,D20),"")</f>
        <v>10.5</v>
      </c>
    </row>
    <row r="21" spans="1:6" ht="12.75">
      <c r="A21" s="44">
        <f>IF(VALUE(Pisteet!S21)&gt;0,VALUE(Pisteet!S21),"")</f>
        <v>11.2</v>
      </c>
      <c r="B21" s="45" t="str">
        <f>IF(NOT(Pisteet!B21=""),Pisteet!B21,"")</f>
        <v>Satu Leino</v>
      </c>
      <c r="C21" s="45" t="str">
        <f>IF(NOT(Pisteet!C21=""),Pisteet!C21,"")</f>
        <v>H</v>
      </c>
      <c r="D21" s="45">
        <v>3</v>
      </c>
      <c r="E21" s="45" t="str">
        <f t="shared" si="2"/>
        <v>Satu Leino (H)</v>
      </c>
      <c r="F21" s="57">
        <f t="shared" si="3"/>
        <v>11.2</v>
      </c>
    </row>
    <row r="22" spans="1:6" ht="12.75">
      <c r="A22" s="44">
        <f>IF(VALUE(Pisteet!S22)&gt;0,VALUE(Pisteet!S22),"")</f>
        <v>9.3</v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 t="str">
        <f t="shared" si="2"/>
        <v>Niina Oikarinen (H)</v>
      </c>
      <c r="F22" s="57">
        <f t="shared" si="3"/>
        <v>11.4</v>
      </c>
    </row>
    <row r="23" spans="1:6" ht="12.75">
      <c r="A23" s="44">
        <f>IF(VALUE(Pisteet!S23)&gt;0,VALUE(Pisteet!S23),"")</f>
        <v>10.5</v>
      </c>
      <c r="B23" s="45" t="str">
        <f>IF(NOT(Pisteet!B23=""),Pisteet!B23,"")</f>
        <v>Mimmi Tervonen</v>
      </c>
      <c r="C23" s="45" t="str">
        <f>IF(NOT(Pisteet!C23=""),Pisteet!C23,"")</f>
        <v>H</v>
      </c>
      <c r="D23" s="45">
        <v>5</v>
      </c>
      <c r="E23" s="45" t="str">
        <f t="shared" si="2"/>
        <v>Tuija Antikainen (A)</v>
      </c>
      <c r="F23" s="57">
        <f t="shared" si="3"/>
        <v>14</v>
      </c>
    </row>
    <row r="24" spans="1:6" ht="12.75">
      <c r="A24" s="44">
        <f>IF(VALUE(Pisteet!S24)&gt;0,VALUE(Pisteet!S24),"")</f>
      </c>
      <c r="B24" s="45">
        <f>IF(NOT(Pisteet!B24=""),Pisteet!B24,"")</f>
      </c>
      <c r="C24" s="45">
        <f>IF(NOT(Pisteet!C24=""),Pisteet!C24,"")</f>
      </c>
      <c r="D24" s="45">
        <v>6</v>
      </c>
      <c r="E24" s="45">
        <f t="shared" si="2"/>
      </c>
      <c r="F24" s="57">
        <f t="shared" si="3"/>
      </c>
    </row>
    <row r="25" spans="1:6" ht="12.75">
      <c r="A25" s="44">
        <f>IF(VALUE(Pisteet!S25)&gt;0,VALUE(Pisteet!S25),"")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2"/>
      </c>
      <c r="F25" s="57">
        <f t="shared" si="3"/>
      </c>
    </row>
    <row r="26" spans="1:6" ht="12.75">
      <c r="A26" s="44">
        <f>IF(VALUE(Pisteet!S26)&gt;0,VALUE(Pisteet!S26),"")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2"/>
      </c>
      <c r="F26" s="57">
        <f t="shared" si="3"/>
      </c>
    </row>
    <row r="27" spans="1:6" ht="12.75">
      <c r="A27" s="44">
        <f>IF(VALUE(Pisteet!S27)&gt;0,VALUE(Pisteet!S27),"")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2"/>
      </c>
      <c r="F27" s="57">
        <f t="shared" si="3"/>
      </c>
    </row>
    <row r="28" spans="1:6" ht="12.75">
      <c r="A28" s="44">
        <f>IF(VALUE(Pisteet!S28)&gt;0,VALUE(Pisteet!S28),"")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2"/>
      </c>
      <c r="F28" s="57">
        <f t="shared" si="3"/>
      </c>
    </row>
    <row r="29" spans="1:6" ht="12.75">
      <c r="A29" s="44">
        <f>IF(VALUE(Pisteet!S29)&gt;0,VALUE(Pisteet!S29),"")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2"/>
      </c>
      <c r="F29" s="57">
        <f t="shared" si="3"/>
      </c>
    </row>
    <row r="30" spans="1:6" ht="12.75">
      <c r="A30" s="44">
        <f>IF(VALUE(Pisteet!S30)&gt;0,VALUE(Pisteet!S30),"")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2"/>
      </c>
      <c r="F30" s="57">
        <f t="shared" si="3"/>
      </c>
    </row>
    <row r="31" spans="1:3" ht="12.75">
      <c r="A31" s="44">
        <f>IF(VALUE(Pisteet!S31)&gt;0,VALUE(Pisteet!S31),"")</f>
      </c>
      <c r="B31" s="45">
        <f>IF(NOT(Pisteet!B31=""),Pisteet!B31,"")</f>
      </c>
      <c r="C31" s="45">
        <f>IF(NOT(Pisteet!C31=""),Pisteet!C31,"")</f>
      </c>
    </row>
    <row r="32" spans="1:4" ht="12.75">
      <c r="A32" s="50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L16" sqref="L16"/>
    </sheetView>
  </sheetViews>
  <sheetFormatPr defaultColWidth="9.140625" defaultRowHeight="12.75"/>
  <cols>
    <col min="1" max="1" width="9.00390625" style="45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58" bestFit="1" customWidth="1"/>
    <col min="7" max="16384" width="9.140625" style="45" customWidth="1"/>
  </cols>
  <sheetData>
    <row r="1" ht="12.75">
      <c r="E1" s="47" t="s">
        <v>42</v>
      </c>
    </row>
    <row r="2" spans="1:5" ht="12.75">
      <c r="A2" s="58">
        <f>IF(VALUE(Pisteet!V2)&gt;0,VALUE(Pisteet!V2),"")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Koris</v>
      </c>
    </row>
    <row r="3" spans="1:6" ht="12.75">
      <c r="A3" s="58">
        <f>IF(VALUE(Pisteet!V3)&gt;0,VALUE(Pisteet!V3),"")</f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 t="str">
        <f>IF(ISNUMBER(F3),CONCATENATE(VLOOKUP(F3,$A$2:$B$18,2,FALSE)," (",VLOOKUP(F3,$A$2:$C$18,3,FALSE),")"),"")</f>
        <v>Kalle Hietanen (O)</v>
      </c>
      <c r="F3" s="58">
        <f>IF(ISNUMBER(LARGE($A$2:$A$18,D3)),LARGE($A$2:$A$18,D3),"")</f>
        <v>3</v>
      </c>
    </row>
    <row r="4" spans="1:6" ht="12.75">
      <c r="A4" s="58">
        <f>IF(VALUE(Pisteet!V4)&gt;0,VALUE(Pisteet!V4),"")</f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2</v>
      </c>
      <c r="E4" s="45" t="str">
        <f aca="true" t="shared" si="0" ref="E4:E16">IF(ISNUMBER(F4),CONCATENATE(VLOOKUP(F4,$A$2:$B$18,2,FALSE)," (",VLOOKUP(F4,$A$2:$C$18,3,FALSE),")"),"")</f>
        <v>Marko Pirhonen (A)</v>
      </c>
      <c r="F4" s="58">
        <f aca="true" t="shared" si="1" ref="F4:F17">IF(ISNUMBER(LARGE($A$2:$A$18,D4)),LARGE($A$2:$A$18,D4),"")</f>
        <v>1.1</v>
      </c>
    </row>
    <row r="5" spans="1:6" ht="12.75">
      <c r="A5" s="58">
        <f>IF(VALUE(Pisteet!V5)&gt;0,VALUE(Pisteet!V5),"")</f>
        <v>1</v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 t="str">
        <f t="shared" si="0"/>
        <v>Vesa Pirjola (O)</v>
      </c>
      <c r="F5" s="58">
        <f t="shared" si="1"/>
        <v>1</v>
      </c>
    </row>
    <row r="6" spans="1:6" ht="12.75">
      <c r="A6" s="58">
        <f>IF(VALUE(Pisteet!V6)&gt;0,VALUE(Pisteet!V6),"")</f>
      </c>
      <c r="B6" s="45" t="str">
        <f>IF(NOT(Pisteet!B6=""),Pisteet!B6,"")</f>
        <v>Mohammed Amhamdi</v>
      </c>
      <c r="C6" s="45" t="str">
        <f>IF(NOT(Pisteet!C6=""),Pisteet!C6,"")</f>
        <v>O</v>
      </c>
      <c r="D6" s="45">
        <v>4</v>
      </c>
      <c r="E6" s="45">
        <f t="shared" si="0"/>
      </c>
      <c r="F6" s="58">
        <f t="shared" si="1"/>
      </c>
    </row>
    <row r="7" spans="1:6" ht="12.75">
      <c r="A7" s="58">
        <f>IF(VALUE(Pisteet!V7)&gt;0,VALUE(Pisteet!V7),"")</f>
        <v>3</v>
      </c>
      <c r="B7" s="45" t="str">
        <f>IF(NOT(Pisteet!B7=""),Pisteet!B7,"")</f>
        <v>Kalle Hietanen</v>
      </c>
      <c r="C7" s="45" t="str">
        <f>IF(NOT(Pisteet!C7=""),Pisteet!C7,"")</f>
        <v>O</v>
      </c>
      <c r="D7" s="45">
        <v>5</v>
      </c>
      <c r="E7" s="45">
        <f t="shared" si="0"/>
      </c>
      <c r="F7" s="58">
        <f t="shared" si="1"/>
      </c>
    </row>
    <row r="8" spans="1:6" ht="12.75">
      <c r="A8" s="58">
        <f>IF(VALUE(Pisteet!V8)&gt;0,VALUE(Pisteet!V8),"")</f>
      </c>
      <c r="B8" s="45" t="str">
        <f>IF(NOT(Pisteet!B8=""),Pisteet!B8,"")</f>
        <v>Marko Oikarinen</v>
      </c>
      <c r="C8" s="45" t="str">
        <f>IF(NOT(Pisteet!C8=""),Pisteet!C8,"")</f>
        <v>H</v>
      </c>
      <c r="D8" s="45">
        <v>5</v>
      </c>
      <c r="E8" s="45">
        <f t="shared" si="0"/>
      </c>
      <c r="F8" s="58">
        <f t="shared" si="1"/>
      </c>
    </row>
    <row r="9" spans="1:6" ht="12.75">
      <c r="A9" s="58">
        <f>IF(VALUE(Pisteet!V9)&gt;0,VALUE(Pisteet!V9),"")</f>
      </c>
      <c r="B9" s="45" t="str">
        <f>IF(NOT(Pisteet!B9=""),Pisteet!B9,"")</f>
        <v>Seppo Kokko</v>
      </c>
      <c r="C9" s="45" t="str">
        <f>IF(NOT(Pisteet!C9=""),Pisteet!C9,"")</f>
        <v>H</v>
      </c>
      <c r="D9" s="45">
        <v>7</v>
      </c>
      <c r="E9" s="45">
        <f t="shared" si="0"/>
      </c>
      <c r="F9" s="58">
        <f t="shared" si="1"/>
      </c>
    </row>
    <row r="10" spans="1:6" ht="12.75">
      <c r="A10" s="58">
        <f>IF(VALUE(Pisteet!V10)&gt;0,VALUE(Pisteet!V10),"")</f>
      </c>
      <c r="B10" s="45" t="str">
        <f>IF(NOT(Pisteet!B10=""),Pisteet!B10,"")</f>
        <v>Harri Kallionen</v>
      </c>
      <c r="C10" s="45" t="str">
        <f>IF(NOT(Pisteet!C10=""),Pisteet!C10,"")</f>
        <v>A</v>
      </c>
      <c r="D10" s="45">
        <v>8</v>
      </c>
      <c r="E10" s="45">
        <f t="shared" si="0"/>
      </c>
      <c r="F10" s="58">
        <f t="shared" si="1"/>
      </c>
    </row>
    <row r="11" spans="1:6" ht="12.75">
      <c r="A11" s="58">
        <f>IF(VALUE(Pisteet!V11)&gt;0,VALUE(Pisteet!V11),"")</f>
        <v>1.1</v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>
        <f t="shared" si="0"/>
      </c>
      <c r="F11" s="58">
        <f t="shared" si="1"/>
      </c>
    </row>
    <row r="12" spans="1:6" ht="12.75">
      <c r="A12" s="58">
        <f>IF(VALUE(Pisteet!V12)&gt;0,VALUE(Pisteet!V12),"")</f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>
        <f t="shared" si="0"/>
      </c>
      <c r="F12" s="58">
        <f t="shared" si="1"/>
      </c>
    </row>
    <row r="13" spans="1:6" ht="12.75">
      <c r="A13" s="58">
        <f>IF(VALUE(Pisteet!V13)&gt;0,VALUE(Pisteet!V13),"")</f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11</v>
      </c>
      <c r="E13" s="45">
        <f t="shared" si="0"/>
      </c>
      <c r="F13" s="58">
        <f t="shared" si="1"/>
      </c>
    </row>
    <row r="14" spans="1:6" ht="12.75">
      <c r="A14" s="58">
        <f>IF(VALUE(Pisteet!V14)&gt;0,VALUE(Pisteet!V14),"")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 t="shared" si="0"/>
      </c>
      <c r="F14" s="58">
        <f t="shared" si="1"/>
      </c>
    </row>
    <row r="15" spans="1:6" ht="12.75">
      <c r="A15" s="58">
        <f>IF(VALUE(Pisteet!V15)&gt;0,VALUE(Pisteet!V15),"")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 t="shared" si="0"/>
      </c>
      <c r="F15" s="58">
        <f t="shared" si="1"/>
      </c>
    </row>
    <row r="16" spans="1:6" ht="12.75">
      <c r="A16" s="58">
        <f>IF(VALUE(Pisteet!V16)&gt;0,VALUE(Pisteet!V16),"")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 t="shared" si="0"/>
      </c>
      <c r="F16" s="58">
        <f t="shared" si="1"/>
      </c>
    </row>
    <row r="17" spans="1:6" ht="12.75">
      <c r="A17" s="58">
        <f>IF(VALUE(Pisteet!V17)&gt;0,VALUE(Pisteet!V17),"")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>IF(ISNUMBER(F17),CONCATENATE(VLOOKUP(F17,$A$2:$B$18,2,FALSE)," (",VLOOKUP(F17,$A$2:$C$18,3,FALSE),")"),"")</f>
      </c>
      <c r="F17" s="58">
        <f t="shared" si="1"/>
      </c>
    </row>
    <row r="18" spans="1:5" ht="12.75">
      <c r="A18" s="58">
        <f>IF(VALUE(Pisteet!V18)&gt;0,VALUE(Pisteet!V18),"")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Koris</v>
      </c>
    </row>
    <row r="19" spans="1:6" ht="12.75">
      <c r="A19" s="58">
        <f>IF(VALUE(Pisteet!V19)&gt;0,VALUE(Pisteet!V19),"")</f>
        <v>1</v>
      </c>
      <c r="B19" s="45" t="str">
        <f>IF(NOT(Pisteet!B19=""),Pisteet!B19,"")</f>
        <v>Niina Oikarinen</v>
      </c>
      <c r="C19" s="45" t="str">
        <f>IF(NOT(Pisteet!C19=""),Pisteet!C19,"")</f>
        <v>H</v>
      </c>
      <c r="D19" s="45">
        <v>1</v>
      </c>
      <c r="E19" s="45" t="str">
        <f>IF(ISNUMBER(F19),CONCATENATE(VLOOKUP(F19,$A$18:$B$31,2,FALSE)," (",VLOOKUP(F19,$A$18:$C$31,3,FALSE),")"),"")</f>
        <v>Satu Leino (H)</v>
      </c>
      <c r="F19" s="58">
        <f>IF(ISNUMBER(LARGE($A$18:$A$31,D19)),LARGE($A$18:$A$31,D19),"")</f>
        <v>3</v>
      </c>
    </row>
    <row r="20" spans="1:6" ht="12.75">
      <c r="A20" s="58">
        <f>IF(VALUE(Pisteet!V20)&gt;0,VALUE(Pisteet!V20),"")</f>
      </c>
      <c r="B20" s="45" t="str">
        <f>IF(NOT(Pisteet!B20=""),Pisteet!B20,"")</f>
        <v>Tuija Antikainen</v>
      </c>
      <c r="C20" s="45" t="str">
        <f>IF(NOT(Pisteet!C20=""),Pisteet!C20,"")</f>
        <v>A</v>
      </c>
      <c r="D20" s="45">
        <v>2</v>
      </c>
      <c r="E20" s="45" t="str">
        <f aca="true" t="shared" si="2" ref="E20:E30">IF(ISNUMBER(F20),CONCATENATE(VLOOKUP(F20,$A$18:$B$31,2,FALSE)," (",VLOOKUP(F20,$A$18:$C$31,3,FALSE),")"),"")</f>
        <v>Mimmi Tervonen (H)</v>
      </c>
      <c r="F20" s="58">
        <f aca="true" t="shared" si="3" ref="F20:F30">IF(ISNUMBER(LARGE($A$18:$A$31,D20)),LARGE($A$18:$A$31,D20),"")</f>
        <v>1.1</v>
      </c>
    </row>
    <row r="21" spans="1:6" ht="12.75">
      <c r="A21" s="58">
        <f>IF(VALUE(Pisteet!V21)&gt;0,VALUE(Pisteet!V21),"")</f>
        <v>3</v>
      </c>
      <c r="B21" s="45" t="str">
        <f>IF(NOT(Pisteet!B21=""),Pisteet!B21,"")</f>
        <v>Satu Leino</v>
      </c>
      <c r="C21" s="45" t="str">
        <f>IF(NOT(Pisteet!C21=""),Pisteet!C21,"")</f>
        <v>H</v>
      </c>
      <c r="D21" s="45">
        <v>3</v>
      </c>
      <c r="E21" s="45" t="str">
        <f t="shared" si="2"/>
        <v>Niina Oikarinen (H)</v>
      </c>
      <c r="F21" s="58">
        <f t="shared" si="3"/>
        <v>1</v>
      </c>
    </row>
    <row r="22" spans="1:6" ht="12.75">
      <c r="A22" s="58">
        <f>IF(VALUE(Pisteet!V22)&gt;0,VALUE(Pisteet!V22),"")</f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>
        <f t="shared" si="2"/>
      </c>
      <c r="F22" s="58">
        <f t="shared" si="3"/>
      </c>
    </row>
    <row r="23" spans="1:6" ht="12.75">
      <c r="A23" s="58">
        <f>IF(VALUE(Pisteet!V23)&gt;0,VALUE(Pisteet!V23),"")</f>
        <v>1.1</v>
      </c>
      <c r="B23" s="45" t="str">
        <f>IF(NOT(Pisteet!B23=""),Pisteet!B23,"")</f>
        <v>Mimmi Tervonen</v>
      </c>
      <c r="C23" s="45" t="str">
        <f>IF(NOT(Pisteet!C23=""),Pisteet!C23,"")</f>
        <v>H</v>
      </c>
      <c r="D23" s="45">
        <v>5</v>
      </c>
      <c r="E23" s="45">
        <f t="shared" si="2"/>
      </c>
      <c r="F23" s="58">
        <f t="shared" si="3"/>
      </c>
    </row>
    <row r="24" spans="1:6" ht="12.75">
      <c r="A24" s="58">
        <f>IF(VALUE(Pisteet!V24)&gt;0,VALUE(Pisteet!V24),"")</f>
      </c>
      <c r="B24" s="45">
        <f>IF(NOT(Pisteet!B24=""),Pisteet!B24,"")</f>
      </c>
      <c r="C24" s="45">
        <f>IF(NOT(Pisteet!C24=""),Pisteet!C24,"")</f>
      </c>
      <c r="D24" s="45">
        <v>6</v>
      </c>
      <c r="E24" s="45">
        <f t="shared" si="2"/>
      </c>
      <c r="F24" s="58">
        <f t="shared" si="3"/>
      </c>
    </row>
    <row r="25" spans="1:6" ht="12.75">
      <c r="A25" s="58">
        <f>IF(VALUE(Pisteet!V25)&gt;0,VALUE(Pisteet!V25),"")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2"/>
      </c>
      <c r="F25" s="58">
        <f t="shared" si="3"/>
      </c>
    </row>
    <row r="26" spans="1:6" ht="12.75">
      <c r="A26" s="58">
        <f>IF(VALUE(Pisteet!V26)&gt;0,VALUE(Pisteet!V26),"")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2"/>
      </c>
      <c r="F26" s="58">
        <f t="shared" si="3"/>
      </c>
    </row>
    <row r="27" spans="1:6" ht="12.75">
      <c r="A27" s="58">
        <f>IF(VALUE(Pisteet!V27)&gt;0,VALUE(Pisteet!V27),"")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2"/>
      </c>
      <c r="F27" s="58">
        <f t="shared" si="3"/>
      </c>
    </row>
    <row r="28" spans="1:6" ht="12.75">
      <c r="A28" s="58">
        <f>IF(VALUE(Pisteet!V28)&gt;0,VALUE(Pisteet!V28),"")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2"/>
      </c>
      <c r="F28" s="58">
        <f t="shared" si="3"/>
      </c>
    </row>
    <row r="29" spans="1:6" ht="12.75">
      <c r="A29" s="58">
        <f>IF(VALUE(Pisteet!V29)&gt;0,VALUE(Pisteet!V29),"")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2"/>
      </c>
      <c r="F29" s="58">
        <f t="shared" si="3"/>
      </c>
    </row>
    <row r="30" spans="1:6" ht="12.75">
      <c r="A30" s="58">
        <f>IF(VALUE(Pisteet!V30)&gt;0,VALUE(Pisteet!V30),"")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2"/>
      </c>
      <c r="F30" s="58">
        <f t="shared" si="3"/>
      </c>
    </row>
    <row r="31" spans="1:3" ht="12.75">
      <c r="A31" s="44">
        <f>IF(VALUE(Pisteet!V31)&gt;0,VALUE(Pisteet!V31),"")</f>
      </c>
      <c r="B31" s="45">
        <f>IF(NOT(Pisteet!B31=""),Pisteet!B31,"")</f>
      </c>
      <c r="C31" s="45">
        <f>IF(NOT(Pisteet!C31=""),Pisteet!C31,"")</f>
      </c>
    </row>
    <row r="32" spans="1:4" ht="12.75">
      <c r="A32" s="49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K4" sqref="K4"/>
    </sheetView>
  </sheetViews>
  <sheetFormatPr defaultColWidth="9.140625" defaultRowHeight="12.75"/>
  <cols>
    <col min="1" max="1" width="9.00390625" style="45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58" bestFit="1" customWidth="1"/>
    <col min="7" max="16384" width="9.140625" style="45" customWidth="1"/>
  </cols>
  <sheetData>
    <row r="1" ht="12.75">
      <c r="E1" s="47" t="s">
        <v>51</v>
      </c>
    </row>
    <row r="2" spans="1:5" ht="12.75">
      <c r="A2" s="58">
        <f>IF(VALUE(Pisteet!Y2)&gt;0,VALUE(Pisteet!Y2),"")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Yht.</v>
      </c>
    </row>
    <row r="3" spans="1:6" ht="12.75">
      <c r="A3" s="58">
        <f>IF(VALUE(Pisteet!Y3)&gt;0,VALUE(Pisteet!Y3),"")</f>
        <v>13</v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 t="str">
        <f>IF(ISNUMBER(F3),CONCATENATE(VLOOKUP(F3,$A$2:$B$18,2,FALSE)," (",VLOOKUP(F3,$A$2:$C$18,3,FALSE),")"),"")</f>
        <v>Kalle Hietanen (O)</v>
      </c>
      <c r="F3" s="58">
        <f aca="true" t="shared" si="0" ref="F3:F17">IF(ISNUMBER(LARGE($A$2:$A$18,D3)),LARGE($A$2:$A$18,D3),"")</f>
        <v>31</v>
      </c>
    </row>
    <row r="4" spans="1:6" ht="12.75">
      <c r="A4" s="58">
        <f>IF(VALUE(Pisteet!Y4)&gt;0,VALUE(Pisteet!Y4),"")</f>
        <v>12</v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2</v>
      </c>
      <c r="E4" s="45" t="str">
        <f aca="true" t="shared" si="1" ref="E4:E17">IF(ISNUMBER(F4),CONCATENATE(VLOOKUP(F4,$A$2:$B$18,2,FALSE)," (",VLOOKUP(F4,$A$2:$C$18,3,FALSE),")"),"")</f>
        <v>Marko Pirhonen (A)</v>
      </c>
      <c r="F4" s="58">
        <f t="shared" si="0"/>
        <v>30</v>
      </c>
    </row>
    <row r="5" spans="1:6" ht="12.75">
      <c r="A5" s="58">
        <f>IF(VALUE(Pisteet!Y5)&gt;0,VALUE(Pisteet!Y5),"")</f>
        <v>16</v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 t="str">
        <f t="shared" si="1"/>
        <v>Vesa Pirjola (O)</v>
      </c>
      <c r="F5" s="58">
        <f t="shared" si="0"/>
        <v>16</v>
      </c>
    </row>
    <row r="6" spans="1:6" ht="12.75">
      <c r="A6" s="58">
        <f>IF(VALUE(Pisteet!Y6)&gt;0,VALUE(Pisteet!Y6),"")</f>
        <v>1</v>
      </c>
      <c r="B6" s="45" t="str">
        <f>IF(NOT(Pisteet!B6=""),Pisteet!B6,"")</f>
        <v>Mohammed Amhamdi</v>
      </c>
      <c r="C6" s="45" t="str">
        <f>IF(NOT(Pisteet!C6=""),Pisteet!C6,"")</f>
        <v>O</v>
      </c>
      <c r="D6" s="45">
        <v>4</v>
      </c>
      <c r="E6" s="45" t="str">
        <f t="shared" si="1"/>
        <v>Marko Oikarinen (H)</v>
      </c>
      <c r="F6" s="58">
        <f t="shared" si="0"/>
        <v>15</v>
      </c>
    </row>
    <row r="7" spans="1:6" ht="12.75">
      <c r="A7" s="58">
        <f>IF(VALUE(Pisteet!Y7)&gt;0,VALUE(Pisteet!Y7),"")</f>
        <v>31</v>
      </c>
      <c r="B7" s="45" t="str">
        <f>IF(NOT(Pisteet!B7=""),Pisteet!B7,"")</f>
        <v>Kalle Hietanen</v>
      </c>
      <c r="C7" s="45" t="str">
        <f>IF(NOT(Pisteet!C7=""),Pisteet!C7,"")</f>
        <v>O</v>
      </c>
      <c r="D7" s="45">
        <v>4</v>
      </c>
      <c r="E7" s="45" t="str">
        <f>IF(ISNUMBER(F7),CONCATENATE(VLOOKUP(F7,$A$9:$B$18,2,FALSE)," (",VLOOKUP(F7,$A$9:$C$18,3,FALSE),")"),"")</f>
        <v>Mikko Leino (H)</v>
      </c>
      <c r="F7" s="58">
        <f t="shared" si="0"/>
        <v>15</v>
      </c>
    </row>
    <row r="8" spans="1:6" ht="12.75">
      <c r="A8" s="58">
        <f>IF(VALUE(Pisteet!Y8)&gt;0,VALUE(Pisteet!Y8),"")</f>
        <v>15</v>
      </c>
      <c r="B8" s="45" t="str">
        <f>IF(NOT(Pisteet!B8=""),Pisteet!B8,"")</f>
        <v>Marko Oikarinen</v>
      </c>
      <c r="C8" s="45" t="str">
        <f>IF(NOT(Pisteet!C8=""),Pisteet!C8,"")</f>
        <v>H</v>
      </c>
      <c r="D8" s="45">
        <v>6</v>
      </c>
      <c r="E8" s="45" t="str">
        <f t="shared" si="1"/>
        <v>Pekka Peltoranta (O)</v>
      </c>
      <c r="F8" s="58">
        <f t="shared" si="0"/>
        <v>13</v>
      </c>
    </row>
    <row r="9" spans="1:6" ht="12.75">
      <c r="A9" s="58">
        <f>IF(VALUE(Pisteet!Y9)&gt;0,VALUE(Pisteet!Y9),"")</f>
        <v>8</v>
      </c>
      <c r="B9" s="45" t="str">
        <f>IF(NOT(Pisteet!B9=""),Pisteet!B9,"")</f>
        <v>Seppo Kokko</v>
      </c>
      <c r="C9" s="45" t="str">
        <f>IF(NOT(Pisteet!C9=""),Pisteet!C9,"")</f>
        <v>H</v>
      </c>
      <c r="D9" s="45">
        <v>7</v>
      </c>
      <c r="E9" s="45" t="str">
        <f t="shared" si="1"/>
        <v>Olli Pahkamäki (O)</v>
      </c>
      <c r="F9" s="58">
        <f t="shared" si="0"/>
        <v>12</v>
      </c>
    </row>
    <row r="10" spans="1:6" ht="12.75">
      <c r="A10" s="58">
        <f>IF(VALUE(Pisteet!Y10)&gt;0,VALUE(Pisteet!Y10),"")</f>
        <v>9</v>
      </c>
      <c r="B10" s="45" t="str">
        <f>IF(NOT(Pisteet!B10=""),Pisteet!B10,"")</f>
        <v>Harri Kallionen</v>
      </c>
      <c r="C10" s="45" t="str">
        <f>IF(NOT(Pisteet!C10=""),Pisteet!C10,"")</f>
        <v>A</v>
      </c>
      <c r="D10" s="45">
        <v>8</v>
      </c>
      <c r="E10" s="45" t="str">
        <f t="shared" si="1"/>
        <v>Jarmo Antikainen (A)</v>
      </c>
      <c r="F10" s="58">
        <f t="shared" si="0"/>
        <v>10</v>
      </c>
    </row>
    <row r="11" spans="1:6" ht="12.75">
      <c r="A11" s="58">
        <f>IF(VALUE(Pisteet!Y11)&gt;0,VALUE(Pisteet!Y11),"")</f>
        <v>30</v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 t="str">
        <f t="shared" si="1"/>
        <v>Harri Kallionen (A)</v>
      </c>
      <c r="F11" s="58">
        <f t="shared" si="0"/>
        <v>9</v>
      </c>
    </row>
    <row r="12" spans="1:6" ht="12.75">
      <c r="A12" s="58">
        <f>IF(VALUE(Pisteet!Y12)&gt;0,VALUE(Pisteet!Y12),"")</f>
        <v>10</v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 t="str">
        <f t="shared" si="1"/>
        <v>Seppo Kokko (H)</v>
      </c>
      <c r="F12" s="58">
        <f t="shared" si="0"/>
        <v>8</v>
      </c>
    </row>
    <row r="13" spans="1:6" ht="12.75">
      <c r="A13" s="58">
        <f>IF(VALUE(Pisteet!Y13)&gt;0,VALUE(Pisteet!Y13),"")</f>
        <v>15</v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11</v>
      </c>
      <c r="E13" s="45" t="str">
        <f t="shared" si="1"/>
        <v>Mohammed Amhamdi (O)</v>
      </c>
      <c r="F13" s="58">
        <f t="shared" si="0"/>
        <v>1</v>
      </c>
    </row>
    <row r="14" spans="1:6" ht="12.75">
      <c r="A14" s="58">
        <f>IF(VALUE(Pisteet!Y14)&gt;0,VALUE(Pisteet!Y14),"")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 t="shared" si="1"/>
      </c>
      <c r="F14" s="58">
        <f t="shared" si="0"/>
      </c>
    </row>
    <row r="15" spans="1:6" ht="12.75">
      <c r="A15" s="58">
        <f>IF(VALUE(Pisteet!Y15)&gt;0,VALUE(Pisteet!Y15),"")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 t="shared" si="1"/>
      </c>
      <c r="F15" s="58">
        <f t="shared" si="0"/>
      </c>
    </row>
    <row r="16" spans="1:6" ht="12.75">
      <c r="A16" s="58">
        <f>IF(VALUE(Pisteet!Y16)&gt;0,VALUE(Pisteet!Y16),"")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 t="shared" si="1"/>
      </c>
      <c r="F16" s="58">
        <f t="shared" si="0"/>
      </c>
    </row>
    <row r="17" spans="1:6" ht="12.75">
      <c r="A17" s="58">
        <f>IF(VALUE(Pisteet!Y17)&gt;0,VALUE(Pisteet!Y17),"")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 t="shared" si="1"/>
      </c>
      <c r="F17" s="58">
        <f t="shared" si="0"/>
      </c>
    </row>
    <row r="18" spans="1:5" ht="12.75">
      <c r="A18" s="58">
        <f>IF(VALUE(Pisteet!Y18)&gt;0,VALUE(Pisteet!Y18),"")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Yht.</v>
      </c>
    </row>
    <row r="19" spans="1:6" ht="12.75">
      <c r="A19" s="58">
        <f>IF(VALUE(Pisteet!Y19)&gt;0,VALUE(Pisteet!Y19),"")</f>
        <v>14</v>
      </c>
      <c r="B19" s="45" t="str">
        <f>IF(NOT(Pisteet!B19=""),Pisteet!B19,"")</f>
        <v>Niina Oikarinen</v>
      </c>
      <c r="C19" s="45" t="str">
        <f>IF(NOT(Pisteet!C19=""),Pisteet!C19,"")</f>
        <v>H</v>
      </c>
      <c r="D19" s="45">
        <v>1</v>
      </c>
      <c r="E19" s="45" t="str">
        <f aca="true" t="shared" si="2" ref="E19:E30">IF(ISNUMBER(F19),CONCATENATE(VLOOKUP(F19,$A$18:$B$31,2,FALSE)," (",VLOOKUP(F19,$A$18:$C$31,3,FALSE),")"),"")</f>
        <v>Mimmi Tervonen (H)</v>
      </c>
      <c r="F19" s="58">
        <f aca="true" t="shared" si="3" ref="F19:F30">IF(ISNUMBER(LARGE($A$18:$A$31,D19)),LARGE($A$18:$A$31,D19),"")</f>
        <v>36</v>
      </c>
    </row>
    <row r="20" spans="1:6" ht="12.75">
      <c r="A20" s="58">
        <f>IF(VALUE(Pisteet!Y20)&gt;0,VALUE(Pisteet!Y20),"")</f>
        <v>19</v>
      </c>
      <c r="B20" s="45" t="str">
        <f>IF(NOT(Pisteet!B20=""),Pisteet!B20,"")</f>
        <v>Tuija Antikainen</v>
      </c>
      <c r="C20" s="45" t="str">
        <f>IF(NOT(Pisteet!C20=""),Pisteet!C20,"")</f>
        <v>A</v>
      </c>
      <c r="D20" s="45">
        <v>2</v>
      </c>
      <c r="E20" s="45" t="str">
        <f t="shared" si="2"/>
        <v>Janna Pirhonen (A)</v>
      </c>
      <c r="F20" s="58">
        <f t="shared" si="3"/>
        <v>30</v>
      </c>
    </row>
    <row r="21" spans="1:6" ht="12.75">
      <c r="A21" s="58">
        <f>IF(VALUE(Pisteet!Y21)&gt;0,VALUE(Pisteet!Y21),"")</f>
        <v>22</v>
      </c>
      <c r="B21" s="45" t="str">
        <f>IF(NOT(Pisteet!B21=""),Pisteet!B21,"")</f>
        <v>Satu Leino</v>
      </c>
      <c r="C21" s="45" t="str">
        <f>IF(NOT(Pisteet!C21=""),Pisteet!C21,"")</f>
        <v>H</v>
      </c>
      <c r="D21" s="45">
        <v>3</v>
      </c>
      <c r="E21" s="45" t="str">
        <f t="shared" si="2"/>
        <v>Satu Leino (H)</v>
      </c>
      <c r="F21" s="58">
        <f t="shared" si="3"/>
        <v>22</v>
      </c>
    </row>
    <row r="22" spans="1:6" ht="12.75">
      <c r="A22" s="58">
        <f>IF(VALUE(Pisteet!Y22)&gt;0,VALUE(Pisteet!Y22),"")</f>
        <v>30</v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 t="str">
        <f t="shared" si="2"/>
        <v>Tuija Antikainen (A)</v>
      </c>
      <c r="F22" s="58">
        <f t="shared" si="3"/>
        <v>19</v>
      </c>
    </row>
    <row r="23" spans="1:6" ht="12.75">
      <c r="A23" s="58">
        <f>IF(VALUE(Pisteet!Y23)&gt;0,VALUE(Pisteet!Y23),"")</f>
        <v>36</v>
      </c>
      <c r="B23" s="45" t="str">
        <f>IF(NOT(Pisteet!B23=""),Pisteet!B23,"")</f>
        <v>Mimmi Tervonen</v>
      </c>
      <c r="C23" s="45" t="str">
        <f>IF(NOT(Pisteet!C23=""),Pisteet!C23,"")</f>
        <v>H</v>
      </c>
      <c r="D23" s="45">
        <v>5</v>
      </c>
      <c r="E23" s="45" t="str">
        <f t="shared" si="2"/>
        <v>Niina Oikarinen (H)</v>
      </c>
      <c r="F23" s="58">
        <f t="shared" si="3"/>
        <v>14</v>
      </c>
    </row>
    <row r="24" spans="1:6" ht="12.75">
      <c r="A24" s="58">
        <f>IF(VALUE(Pisteet!Y24)&gt;0,VALUE(Pisteet!Y24),"")</f>
      </c>
      <c r="B24" s="45">
        <f>IF(NOT(Pisteet!B24=""),Pisteet!B24,"")</f>
      </c>
      <c r="C24" s="45">
        <f>IF(NOT(Pisteet!C24=""),Pisteet!C24,"")</f>
      </c>
      <c r="D24" s="45">
        <v>6</v>
      </c>
      <c r="E24" s="45">
        <f t="shared" si="2"/>
      </c>
      <c r="F24" s="58">
        <f t="shared" si="3"/>
      </c>
    </row>
    <row r="25" spans="1:6" ht="12.75">
      <c r="A25" s="58">
        <f>IF(VALUE(Pisteet!Y25)&gt;0,VALUE(Pisteet!Y25),"")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2"/>
      </c>
      <c r="F25" s="58">
        <f t="shared" si="3"/>
      </c>
    </row>
    <row r="26" spans="1:6" ht="12.75">
      <c r="A26" s="58">
        <f>IF(VALUE(Pisteet!Y26)&gt;0,VALUE(Pisteet!Y26),"")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2"/>
      </c>
      <c r="F26" s="58">
        <f t="shared" si="3"/>
      </c>
    </row>
    <row r="27" spans="1:6" ht="12.75">
      <c r="A27" s="58">
        <f>IF(VALUE(Pisteet!Y27)&gt;0,VALUE(Pisteet!Y27),"")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2"/>
      </c>
      <c r="F27" s="58">
        <f t="shared" si="3"/>
      </c>
    </row>
    <row r="28" spans="1:6" ht="12.75">
      <c r="A28" s="58">
        <f>IF(VALUE(Pisteet!Y28)&gt;0,VALUE(Pisteet!Y28),"")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2"/>
      </c>
      <c r="F28" s="58">
        <f t="shared" si="3"/>
      </c>
    </row>
    <row r="29" spans="1:6" ht="12.75">
      <c r="A29" s="58">
        <f>IF(VALUE(Pisteet!Y29)&gt;0,VALUE(Pisteet!Y29),"")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2"/>
      </c>
      <c r="F29" s="58">
        <f t="shared" si="3"/>
      </c>
    </row>
    <row r="30" spans="1:6" ht="12.75">
      <c r="A30" s="58">
        <f>IF(VALUE(Pisteet!Y30)&gt;0,VALUE(Pisteet!Y30),"")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2"/>
      </c>
      <c r="F30" s="58">
        <f t="shared" si="3"/>
      </c>
    </row>
    <row r="31" spans="1:3" ht="12.75">
      <c r="A31" s="58">
        <f>IF(VALUE(Pisteet!Y31)&gt;0,VALUE(Pisteet!Y31),"")</f>
      </c>
      <c r="B31" s="45">
        <f>IF(NOT(Pisteet!B31=""),Pisteet!B31,"")</f>
      </c>
      <c r="C31" s="45">
        <f>IF(NOT(Pisteet!C31=""),Pisteet!C31,"")</f>
      </c>
    </row>
    <row r="32" spans="1:4" ht="12.75">
      <c r="A32" s="49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perhe antikainen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Jarmo Antikainen</dc:creator>
  <cp:keywords/>
  <dc:description/>
  <cp:lastModifiedBy>Jarmo Antikainen</cp:lastModifiedBy>
  <cp:lastPrinted>2010-09-20T20:08:45Z</cp:lastPrinted>
  <dcterms:created xsi:type="dcterms:W3CDTF">2008-09-10T18:47:56Z</dcterms:created>
  <dcterms:modified xsi:type="dcterms:W3CDTF">2012-06-03T13:27:04Z</dcterms:modified>
  <cp:category/>
  <cp:version/>
  <cp:contentType/>
  <cp:contentStatus/>
</cp:coreProperties>
</file>